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fu-rafienko\Documents\Мои документы\2024\На сайт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Бюджет!$E$17</definedName>
    <definedName name="LAST_CELL" localSheetId="0">Бюджет!$J$64</definedName>
    <definedName name="SIGN" localSheetId="0">Бюджет!$A$17:$H$18</definedName>
  </definedNames>
  <calcPr calcId="162913"/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9" i="1"/>
  <c r="H10" i="1" l="1"/>
  <c r="H11" i="1"/>
  <c r="H12" i="1"/>
  <c r="H13" i="1"/>
  <c r="H14" i="1"/>
  <c r="H15" i="1"/>
  <c r="H16" i="1"/>
  <c r="H18" i="1"/>
  <c r="H20" i="1"/>
  <c r="H21" i="1"/>
  <c r="H23" i="1"/>
  <c r="H24" i="1"/>
  <c r="H25" i="1"/>
  <c r="H26" i="1"/>
  <c r="H27" i="1"/>
  <c r="H29" i="1"/>
  <c r="H30" i="1"/>
  <c r="H31" i="1"/>
  <c r="H33" i="1"/>
  <c r="H34" i="1"/>
  <c r="H36" i="1"/>
  <c r="H37" i="1"/>
  <c r="H38" i="1"/>
  <c r="H39" i="1"/>
  <c r="H41" i="1"/>
  <c r="H42" i="1"/>
  <c r="H44" i="1"/>
  <c r="H46" i="1"/>
  <c r="H47" i="1"/>
  <c r="H48" i="1"/>
  <c r="H49" i="1"/>
  <c r="H51" i="1"/>
  <c r="H52" i="1"/>
  <c r="H54" i="1"/>
  <c r="H56" i="1"/>
  <c r="H57" i="1"/>
  <c r="H58" i="1"/>
  <c r="F35" i="1"/>
  <c r="E35" i="1"/>
  <c r="C35" i="1"/>
  <c r="D35" i="1"/>
  <c r="H35" i="1" s="1"/>
  <c r="F28" i="1"/>
  <c r="E28" i="1"/>
  <c r="D28" i="1"/>
  <c r="H28" i="1" s="1"/>
  <c r="C28" i="1"/>
  <c r="F19" i="1"/>
  <c r="E19" i="1"/>
  <c r="D19" i="1"/>
  <c r="H19" i="1" s="1"/>
  <c r="C19" i="1"/>
  <c r="D9" i="1"/>
  <c r="C9" i="1"/>
  <c r="F9" i="1"/>
  <c r="E9" i="1"/>
  <c r="D55" i="1"/>
  <c r="C55" i="1"/>
  <c r="D53" i="1"/>
  <c r="C53" i="1"/>
  <c r="D50" i="1"/>
  <c r="C50" i="1"/>
  <c r="D45" i="1"/>
  <c r="C45" i="1"/>
  <c r="D43" i="1"/>
  <c r="C43" i="1"/>
  <c r="D40" i="1"/>
  <c r="C40" i="1"/>
  <c r="D32" i="1"/>
  <c r="C32" i="1"/>
  <c r="D22" i="1"/>
  <c r="C22" i="1"/>
  <c r="D17" i="1"/>
  <c r="C17" i="1"/>
  <c r="H53" i="1" l="1"/>
  <c r="H9" i="1"/>
  <c r="C59" i="1"/>
  <c r="D59" i="1"/>
  <c r="F53" i="1"/>
  <c r="E53" i="1"/>
  <c r="F50" i="1"/>
  <c r="H50" i="1" s="1"/>
  <c r="E50" i="1"/>
  <c r="F17" i="1"/>
  <c r="H17" i="1" s="1"/>
  <c r="E17" i="1"/>
  <c r="F55" i="1" l="1"/>
  <c r="H55" i="1" s="1"/>
  <c r="E55" i="1"/>
  <c r="F45" i="1"/>
  <c r="H45" i="1" s="1"/>
  <c r="E45" i="1"/>
  <c r="F40" i="1"/>
  <c r="H40" i="1" s="1"/>
  <c r="E40" i="1"/>
  <c r="F32" i="1"/>
  <c r="H32" i="1" s="1"/>
  <c r="E32" i="1"/>
  <c r="F22" i="1"/>
  <c r="H22" i="1" s="1"/>
  <c r="E22" i="1"/>
  <c r="F43" i="1"/>
  <c r="H43" i="1" s="1"/>
  <c r="E43" i="1"/>
  <c r="F59" i="1" l="1"/>
  <c r="H59" i="1" s="1"/>
  <c r="E59" i="1"/>
</calcChain>
</file>

<file path=xl/sharedStrings.xml><?xml version="1.0" encoding="utf-8"?>
<sst xmlns="http://schemas.openxmlformats.org/spreadsheetml/2006/main" count="119" uniqueCount="119">
  <si>
    <t>руб.</t>
  </si>
  <si>
    <t>01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</si>
  <si>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</si>
  <si>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</si>
  <si>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</si>
  <si>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</si>
  <si>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</si>
  <si>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</si>
  <si>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</si>
  <si>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</si>
  <si>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</si>
  <si>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</si>
  <si>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</si>
  <si>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</si>
  <si>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</si>
  <si>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</si>
  <si>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</t>
  </si>
  <si>
    <t>0203</t>
  </si>
  <si>
    <t>Мобилизационная и вневойсковая подготовка</t>
  </si>
  <si>
    <t>03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</si>
  <si>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</si>
  <si>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</si>
  <si>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</si>
  <si>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</si>
  <si>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</si>
  <si>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</si>
  <si>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</si>
  <si>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</si>
  <si>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</si>
  <si>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</si>
  <si>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</si>
  <si>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</si>
  <si>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</si>
  <si>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</si>
  <si>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</si>
  <si>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</si>
  <si>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</si>
  <si>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</si>
  <si>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</si>
  <si>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</si>
  <si>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</si>
  <si>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</si>
  <si>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</si>
  <si>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</si>
  <si>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</si>
  <si>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</si>
  <si>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</si>
  <si>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07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</si>
  <si>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</si>
  <si>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</si>
  <si>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</si>
  <si>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</si>
  <si>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</si>
  <si>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</si>
  <si>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0709</t>
  </si>
  <si>
    <t>Другие вопросы в области образования</t>
  </si>
  <si>
    <t>08</t>
  </si>
  <si>
    <t>0801</t>
  </si>
  <si>
    <t>Культура</t>
  </si>
  <si>
    <t>0804</t>
  </si>
  <si>
    <t>Другие вопросы в области культуры, кинематографии</t>
  </si>
  <si>
    <t>10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</si>
  <si>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</si>
  <si>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</si>
  <si>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</si>
  <si>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</si>
  <si>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</si>
  <si>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</si>
  <si>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</si>
  <si>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</si>
  <si>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</t>
  </si>
  <si>
    <t>1102</t>
  </si>
  <si>
    <t>Массовый спорт</t>
  </si>
  <si>
    <t>13</t>
  </si>
  <si>
    <t>1301</t>
  </si>
  <si>
    <t>Обслуживание государственного внутреннего и муниципального долга</t>
  </si>
  <si>
    <t>14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</si>
  <si>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</si>
  <si>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</si>
  <si>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</si>
  <si>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</si>
  <si>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</si>
  <si>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>Прочие межбюджетные трансферты общего характера</t>
  </si>
  <si>
    <t>ВСЕГО РАСХОДОВ</t>
  </si>
  <si>
    <t xml:space="preserve">Наименование 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</si>
  <si>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</si>
  <si>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</si>
  <si>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</si>
  <si>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</si>
  <si>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</si>
  <si>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</si>
  <si>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</si>
  <si>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</si>
  <si>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</si>
  <si>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</si>
  <si>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</si>
  <si>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(муниципального) долга</t>
  </si>
  <si>
    <t>09</t>
  </si>
  <si>
    <t>0909</t>
  </si>
  <si>
    <t>Другие вопросы в области здравоохранения</t>
  </si>
  <si>
    <t>Здравоохранение</t>
  </si>
  <si>
    <t xml:space="preserve">Сведения об исполнении районного бюджета в разрезе разделов и подразделов </t>
  </si>
  <si>
    <t>План на 2023 год</t>
  </si>
  <si>
    <t>Исполнено 
за 1 кв. 2023 года</t>
  </si>
  <si>
    <t>Спорт высших достижений</t>
  </si>
  <si>
    <t>1103</t>
  </si>
  <si>
    <r>
      <t xml:space="preserve">классификации расходов бюджета </t>
    </r>
    <r>
      <rPr>
        <b/>
        <u/>
        <sz val="11"/>
        <rFont val="Times New Roman"/>
        <family val="1"/>
        <charset val="204"/>
      </rPr>
      <t>на 1 апреля  2023-2024 г.г.</t>
    </r>
  </si>
  <si>
    <t>План на 2024 год</t>
  </si>
  <si>
    <t>Исполнено 
за 1 кв. 2024 года</t>
  </si>
  <si>
    <t>1</t>
  </si>
  <si>
    <t>2</t>
  </si>
  <si>
    <t>3</t>
  </si>
  <si>
    <t>4</t>
  </si>
  <si>
    <t>5</t>
  </si>
  <si>
    <t>6</t>
  </si>
  <si>
    <t xml:space="preserve">Отклонение </t>
  </si>
  <si>
    <t>% исполнения</t>
  </si>
  <si>
    <t>7</t>
  </si>
  <si>
    <t>8=6-4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</si>
</sst>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hh:mm"/>
    <numFmt numFmtId="165" formatCode="[$-10419]###\ ###\ ###\ ###\ ##0.00"/>
  </numFmts>
  <fonts count="1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DFF5C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9">
    <xf numFmtId="0" fontId="0" fillId="0" borderId="0"/>
    <xf numFmtId="0" fontId="7" fillId="2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3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18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9" borderId="0" applyNumberFormat="0" applyBorder="0" applyAlignment="0" applyProtection="0"/>
    <xf numFmtId="0" fontId="5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9" borderId="0" applyNumberFormat="0" applyBorder="0" applyAlignment="0" applyProtection="0"/>
    <xf numFmtId="0" fontId="11" fillId="0" borderId="0"/>
  </cellStyleXfs>
  <cellXfs count="40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wrapText="1"/>
    </xf>
    <xf numFmtId="49" fontId="8" fillId="0" borderId="1" xfId="19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left" vertical="center" wrapText="1"/>
    </xf>
    <xf numFmtId="49" fontId="9" fillId="0" borderId="1" xfId="19" applyNumberFormat="1" applyFont="1" applyBorder="1" applyAlignment="1" applyProtection="1">
      <alignment horizontal="left" vertical="center" wrapText="1"/>
    </xf>
    <xf numFmtId="49" fontId="9" fillId="20" borderId="1" xfId="0" applyNumberFormat="1" applyFont="1" applyFill="1" applyBorder="1" applyAlignment="1" applyProtection="1">
      <alignment horizontal="left" vertical="center" wrapText="1"/>
    </xf>
    <xf numFmtId="4" fontId="9" fillId="0" borderId="1" xfId="0" applyNumberFormat="1" applyFont="1" applyBorder="1" applyAlignment="1" applyProtection="1">
      <alignment horizontal="left" vertical="center" wrapText="1"/>
    </xf>
    <xf numFmtId="165" fontId="12" fillId="0" borderId="1" xfId="38" applyNumberFormat="1" applyFont="1" applyFill="1" applyBorder="1" applyAlignment="1">
      <alignment horizontal="left" vertical="center" wrapText="1" readingOrder="1"/>
    </xf>
    <xf numFmtId="165" fontId="12" fillId="20" borderId="1" xfId="38" applyNumberFormat="1" applyFont="1" applyFill="1" applyBorder="1" applyAlignment="1">
      <alignment horizontal="left" vertical="center" wrapText="1" readingOrder="1"/>
    </xf>
    <xf numFmtId="4" fontId="9" fillId="0" borderId="1" xfId="19" applyNumberFormat="1" applyFont="1" applyBorder="1" applyAlignment="1" applyProtection="1">
      <alignment horizontal="left" vertical="center" wrapText="1"/>
    </xf>
    <xf numFmtId="49" fontId="8" fillId="21" borderId="1" xfId="0" applyNumberFormat="1" applyFont="1" applyFill="1" applyBorder="1" applyAlignment="1" applyProtection="1">
      <alignment horizontal="left" vertical="center" wrapText="1"/>
    </xf>
    <xf numFmtId="4" fontId="9" fillId="0" borderId="1" xfId="0" applyNumberFormat="1" applyFont="1" applyBorder="1"/>
    <xf numFmtId="0" fontId="3" fillId="0" borderId="0" xfId="0" applyFont="1" applyBorder="1" applyAlignment="1" applyProtection="1">
      <alignment horizontal="center"/>
    </xf>
    <xf numFmtId="0" fontId="0" fillId="0" borderId="0" xfId="0" applyAlignment="1">
      <alignment horizontal="center"/>
    </xf>
    <xf numFmtId="4" fontId="8" fillId="22" borderId="1" xfId="0" applyNumberFormat="1" applyFont="1" applyFill="1" applyBorder="1" applyAlignment="1" applyProtection="1">
      <alignment horizontal="left" vertical="center" wrapText="1"/>
    </xf>
    <xf numFmtId="49" fontId="8" fillId="22" borderId="1" xfId="0" applyNumberFormat="1" applyFont="1" applyFill="1" applyBorder="1" applyAlignment="1" applyProtection="1">
      <alignment horizontal="left" vertical="center" wrapText="1"/>
    </xf>
    <xf numFmtId="0" fontId="8" fillId="22" borderId="1" xfId="0" applyNumberFormat="1" applyFont="1" applyFill="1" applyBorder="1" applyAlignment="1">
      <alignment horizontal="left" vertical="center" wrapText="1"/>
    </xf>
    <xf numFmtId="4" fontId="8" fillId="22" borderId="1" xfId="19" applyNumberFormat="1" applyFont="1" applyFill="1" applyBorder="1" applyAlignment="1" applyProtection="1">
      <alignment horizontal="left" vertical="center" wrapText="1"/>
    </xf>
    <xf numFmtId="49" fontId="4" fillId="23" borderId="1" xfId="0" applyNumberFormat="1" applyFont="1" applyFill="1" applyBorder="1" applyAlignment="1" applyProtection="1">
      <alignment horizontal="left" vertical="center"/>
    </xf>
    <xf numFmtId="4" fontId="8" fillId="23" borderId="1" xfId="0" applyNumberFormat="1" applyFont="1" applyFill="1" applyBorder="1" applyAlignment="1" applyProtection="1">
      <alignment horizontal="left" vertical="center"/>
    </xf>
    <xf numFmtId="4" fontId="8" fillId="23" borderId="1" xfId="0" applyNumberFormat="1" applyFont="1" applyFill="1" applyBorder="1"/>
    <xf numFmtId="4" fontId="8" fillId="22" borderId="1" xfId="0" applyNumberFormat="1" applyFont="1" applyFill="1" applyBorder="1"/>
    <xf numFmtId="4" fontId="8" fillId="22" borderId="1" xfId="0" applyNumberFormat="1" applyFont="1" applyFill="1" applyBorder="1" applyAlignment="1">
      <alignment vertical="center"/>
    </xf>
    <xf numFmtId="49" fontId="8" fillId="23" borderId="1" xfId="0" applyNumberFormat="1" applyFont="1" applyFill="1" applyBorder="1" applyAlignment="1" applyProtection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left"/>
    </xf>
    <xf numFmtId="0" fontId="0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center"/>
    </xf>
    <xf numFmtId="0" fontId="0" fillId="0" borderId="0" xfId="0" applyAlignment="1">
      <alignment horizontal="center"/>
    </xf>
    <xf numFmtId="0" fontId="9" fillId="0" borderId="2" xfId="0" applyFont="1" applyBorder="1" applyAlignment="1" applyProtection="1">
      <alignment horizontal="right" wrapText="1"/>
    </xf>
    <xf numFmtId="0" fontId="0" fillId="0" borderId="2" xfId="0" applyBorder="1" applyAlignment="1">
      <alignment wrapText="1"/>
    </xf>
    <xf numFmtId="4" fontId="8" fillId="22" borderId="1" xfId="0" applyNumberFormat="1" applyFont="1" applyFill="1" applyBorder="1" applyAlignment="1" applyProtection="1">
      <alignment horizontal="right" vertical="center" wrapText="1"/>
    </xf>
    <xf numFmtId="4" fontId="8" fillId="23" borderId="1" xfId="0" applyNumberFormat="1" applyFont="1" applyFill="1" applyBorder="1" applyAlignment="1" applyProtection="1">
      <alignment horizontal="right" vertical="center" wrapText="1"/>
    </xf>
    <xf numFmtId="4" fontId="9" fillId="20" borderId="1" xfId="0" applyNumberFormat="1" applyFont="1" applyFill="1" applyBorder="1" applyAlignment="1" applyProtection="1">
      <alignment horizontal="right" vertical="center" wrapText="1"/>
    </xf>
  </cellXfs>
  <cellStyles count="39">
    <cellStyle name="20% - Акцент1" xfId="20"/>
    <cellStyle name="20% — акцент1" xfId="1"/>
    <cellStyle name="20% - Акцент2" xfId="21"/>
    <cellStyle name="20% — акцент2" xfId="2"/>
    <cellStyle name="20% - Акцент3" xfId="22"/>
    <cellStyle name="20% — акцент3" xfId="3"/>
    <cellStyle name="20% - Акцент4" xfId="23"/>
    <cellStyle name="20% — акцент4" xfId="4"/>
    <cellStyle name="20% - Акцент5" xfId="24"/>
    <cellStyle name="20% — акцент5" xfId="5"/>
    <cellStyle name="20% - Акцент6" xfId="25"/>
    <cellStyle name="20% — акцент6" xfId="6"/>
    <cellStyle name="40% - Акцент1" xfId="26"/>
    <cellStyle name="40% — акцент1" xfId="7"/>
    <cellStyle name="40% - Акцент2" xfId="27"/>
    <cellStyle name="40% — акцент2" xfId="8"/>
    <cellStyle name="40% - Акцент3" xfId="28"/>
    <cellStyle name="40% — акцент3" xfId="9"/>
    <cellStyle name="40% - Акцент4" xfId="29"/>
    <cellStyle name="40% — акцент4" xfId="10"/>
    <cellStyle name="40% - Акцент5" xfId="30"/>
    <cellStyle name="40% — акцент5" xfId="11"/>
    <cellStyle name="40% - Акцент6" xfId="31"/>
    <cellStyle name="40% — акцент6" xfId="12"/>
    <cellStyle name="60% - Акцент1" xfId="32"/>
    <cellStyle name="60% — акцент1" xfId="13"/>
    <cellStyle name="60% - Акцент2" xfId="33"/>
    <cellStyle name="60% — акцент2" xfId="14"/>
    <cellStyle name="60% - Акцент3" xfId="34"/>
    <cellStyle name="60% — акцент3" xfId="15"/>
    <cellStyle name="60% - Акцент4" xfId="35"/>
    <cellStyle name="60% — акцент4" xfId="16"/>
    <cellStyle name="60% - Акцент5" xfId="36"/>
    <cellStyle name="60% — акцент5" xfId="17"/>
    <cellStyle name="60% - Акцент6" xfId="37"/>
    <cellStyle name="60% — акцент6" xfId="18"/>
    <cellStyle name="Normal" xfId="38"/>
    <cellStyle name="Обычный" xfId="0" builtinId="0"/>
    <cellStyle name="Обычный_Бюджет" xfId="19"/>
  </cellStyles>
  <dxfs count="0"/>
  <tableStyles count="0" defaultTableStyle="TableStyleMedium9" defaultPivotStyle="PivotStyleLight16"/>
  <colors>
    <mruColors>
      <color rgb="FFCCD7EA"/>
      <color rgb="FFDFF5C1"/>
      <color rgb="FFC0BDF9"/>
      <color rgb="FFF6C0C0"/>
      <color rgb="FFB9FDFD"/>
      <color rgb="FF53EB61"/>
      <color rgb="FF9BFC42"/>
      <color rgb="FFDFEA54"/>
      <color rgb="FF4BE3F3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9"/>
  <sheetViews>
    <sheetView showGridLines="0" tabSelected="1" workbookViewId="0">
      <selection activeCell="G61" sqref="G61"/>
    </sheetView>
  </sheetViews>
  <sheetFormatPr defaultRowHeight="12.75" customHeight="1" outlineLevelRow="1" x14ac:dyDescent="0.2"/>
  <cols>
    <col min="1" max="1" width="6.42578125" customWidth="1"/>
    <col min="2" max="2" width="49.5703125" customWidth="1"/>
    <col min="3" max="6" width="15.42578125" customWidth="1"/>
    <col min="7" max="7" width="11.42578125" customWidth="1"/>
    <col min="8" max="8" width="14.42578125" customWidth="1"/>
    <col min="9" max="10" width="9.140625" customWidth="1"/>
  </cols>
  <sheetData>
    <row r="1" spans="1:10" x14ac:dyDescent="0.2">
      <c r="A1" s="31"/>
      <c r="B1" s="31"/>
      <c r="C1" s="31"/>
      <c r="D1" s="31"/>
      <c r="E1" s="31"/>
      <c r="F1" s="1"/>
      <c r="G1" s="1"/>
      <c r="H1" s="1"/>
      <c r="I1" s="1"/>
      <c r="J1" s="1"/>
    </row>
    <row r="2" spans="1:10" ht="14.25" x14ac:dyDescent="0.2">
      <c r="A2" s="2"/>
      <c r="B2" s="2"/>
      <c r="C2" s="2"/>
      <c r="D2" s="2"/>
      <c r="E2" s="2"/>
      <c r="F2" s="2"/>
      <c r="G2" s="17"/>
      <c r="H2" s="2"/>
      <c r="I2" s="2"/>
      <c r="J2" s="2"/>
    </row>
    <row r="3" spans="1:10" ht="12" customHeight="1" x14ac:dyDescent="0.2">
      <c r="A3" s="33" t="s">
        <v>101</v>
      </c>
      <c r="B3" s="34"/>
      <c r="C3" s="34"/>
      <c r="D3" s="34"/>
      <c r="E3" s="34"/>
      <c r="F3" s="34"/>
      <c r="G3" s="18"/>
      <c r="H3" s="3"/>
      <c r="I3" s="2"/>
      <c r="J3" s="2"/>
    </row>
    <row r="4" spans="1:10" ht="14.25" x14ac:dyDescent="0.2">
      <c r="A4" s="33" t="s">
        <v>106</v>
      </c>
      <c r="B4" s="33"/>
      <c r="C4" s="33"/>
      <c r="D4" s="33"/>
      <c r="E4" s="33"/>
      <c r="F4" s="33"/>
      <c r="G4" s="17"/>
      <c r="H4" s="1"/>
      <c r="I4" s="1"/>
      <c r="J4" s="1"/>
    </row>
    <row r="5" spans="1:10" x14ac:dyDescent="0.2">
      <c r="A5" s="32"/>
      <c r="B5" s="32"/>
      <c r="C5" s="32"/>
      <c r="D5" s="32"/>
      <c r="E5" s="32"/>
      <c r="F5" s="32"/>
      <c r="G5" s="32"/>
      <c r="H5" s="32"/>
      <c r="I5" s="4"/>
      <c r="J5" s="4"/>
    </row>
    <row r="6" spans="1:10" x14ac:dyDescent="0.2">
      <c r="A6" s="5"/>
      <c r="B6" s="5"/>
      <c r="C6" s="5"/>
      <c r="D6" s="5"/>
      <c r="E6" s="5"/>
      <c r="F6" s="35" t="s">
        <v>0</v>
      </c>
      <c r="G6" s="35"/>
      <c r="H6" s="36"/>
      <c r="I6" s="1"/>
      <c r="J6" s="1"/>
    </row>
    <row r="7" spans="1:10" ht="30.75" customHeight="1" x14ac:dyDescent="0.2">
      <c r="A7" s="7"/>
      <c r="B7" s="7" t="s">
        <v>84</v>
      </c>
      <c r="C7" s="6" t="s">
        <v>102</v>
      </c>
      <c r="D7" s="6" t="s">
        <v>103</v>
      </c>
      <c r="E7" s="6" t="s">
        <v>107</v>
      </c>
      <c r="F7" s="6" t="s">
        <v>108</v>
      </c>
      <c r="G7" s="6" t="s">
        <v>116</v>
      </c>
      <c r="H7" s="30" t="s">
        <v>115</v>
      </c>
    </row>
    <row r="8" spans="1:10" ht="15" customHeight="1" x14ac:dyDescent="0.2">
      <c r="A8" s="7" t="s">
        <v>109</v>
      </c>
      <c r="B8" s="7" t="s">
        <v>110</v>
      </c>
      <c r="C8" s="6" t="s">
        <v>111</v>
      </c>
      <c r="D8" s="6" t="s">
        <v>112</v>
      </c>
      <c r="E8" s="6" t="s">
        <v>113</v>
      </c>
      <c r="F8" s="6" t="s">
        <v>114</v>
      </c>
      <c r="G8" s="6" t="s">
        <v>117</v>
      </c>
      <c r="H8" s="29" t="s">
        <v>118</v>
      </c>
    </row>
    <row r="9" spans="1:10" x14ac:dyDescent="0.2">
      <c r="A9" s="15" t="s">
        <v>1</v>
      </c>
      <c r="B9" s="20" t="s">
        <v>85</v>
      </c>
      <c r="C9" s="19">
        <f t="shared" ref="C9:D9" si="0">C10+C11+C12+C13+C14+C15+C16</f>
        <v>78571467.299999997</v>
      </c>
      <c r="D9" s="19">
        <f t="shared" si="0"/>
        <v>15253063.02</v>
      </c>
      <c r="E9" s="19">
        <f>E10+E11+E12+E13+E14+E15+E16</f>
        <v>98758983.859999985</v>
      </c>
      <c r="F9" s="19">
        <f>F10+F11+F12+F13+F14+F15+F16</f>
        <v>18726378.800000001</v>
      </c>
      <c r="G9" s="37">
        <f>F9/E9*100</f>
        <v>18.961696514158529</v>
      </c>
      <c r="H9" s="26">
        <f>D9-F9</f>
        <v>-3473315.7800000012</v>
      </c>
    </row>
    <row r="10" spans="1:10" ht="25.5" outlineLevel="1" x14ac:dyDescent="0.2">
      <c r="A10" s="8" t="s">
        <v>2</v>
      </c>
      <c r="B10" s="8" t="s">
        <v>3</v>
      </c>
      <c r="C10" s="12">
        <v>2060568.12</v>
      </c>
      <c r="D10" s="12">
        <v>318578.11</v>
      </c>
      <c r="E10" s="12">
        <v>2248606.21</v>
      </c>
      <c r="F10" s="12">
        <v>485754.12</v>
      </c>
      <c r="G10" s="39">
        <f t="shared" ref="G10:G59" si="1">F10/E10*100</f>
        <v>21.602453904100887</v>
      </c>
      <c r="H10" s="16">
        <f>D10-F10</f>
        <v>-167176.01</v>
      </c>
    </row>
    <row r="11" spans="1:10" ht="38.25" outlineLevel="1" x14ac:dyDescent="0.2">
      <c r="A11" s="8" t="s">
        <v>4</v>
      </c>
      <c r="B11" s="8" t="s">
        <v>5</v>
      </c>
      <c r="C11" s="12">
        <v>6824370.4699999997</v>
      </c>
      <c r="D11" s="12">
        <v>1007984.76</v>
      </c>
      <c r="E11" s="12">
        <v>4203338.58</v>
      </c>
      <c r="F11" s="12">
        <v>847896.58</v>
      </c>
      <c r="G11" s="39">
        <f t="shared" si="1"/>
        <v>20.171979103334568</v>
      </c>
      <c r="H11" s="16">
        <f>D11-F11</f>
        <v>160088.18000000005</v>
      </c>
    </row>
    <row r="12" spans="1:10" ht="41.25" customHeight="1" outlineLevel="1" x14ac:dyDescent="0.2">
      <c r="A12" s="8" t="s">
        <v>6</v>
      </c>
      <c r="B12" s="8" t="s">
        <v>7</v>
      </c>
      <c r="C12" s="12">
        <v>38203882.049999997</v>
      </c>
      <c r="D12" s="12">
        <v>7542168.7800000003</v>
      </c>
      <c r="E12" s="12">
        <v>43221111.780000001</v>
      </c>
      <c r="F12" s="12">
        <v>8731686.9600000009</v>
      </c>
      <c r="G12" s="39">
        <f t="shared" si="1"/>
        <v>20.202365465389242</v>
      </c>
      <c r="H12" s="16">
        <f>D12-F12</f>
        <v>-1189518.1800000006</v>
      </c>
    </row>
    <row r="13" spans="1:10" outlineLevel="1" x14ac:dyDescent="0.2">
      <c r="A13" s="8" t="s">
        <v>8</v>
      </c>
      <c r="B13" s="8" t="s">
        <v>9</v>
      </c>
      <c r="C13" s="11">
        <v>1500</v>
      </c>
      <c r="D13" s="11">
        <v>0</v>
      </c>
      <c r="E13" s="11">
        <v>16200</v>
      </c>
      <c r="F13" s="11">
        <v>0</v>
      </c>
      <c r="G13" s="39">
        <f t="shared" si="1"/>
        <v>0</v>
      </c>
      <c r="H13" s="16">
        <f>D13-F13</f>
        <v>0</v>
      </c>
    </row>
    <row r="14" spans="1:10" ht="38.25" outlineLevel="1" x14ac:dyDescent="0.2">
      <c r="A14" s="8" t="s">
        <v>10</v>
      </c>
      <c r="B14" s="8" t="s">
        <v>11</v>
      </c>
      <c r="C14" s="12">
        <v>14655707.4</v>
      </c>
      <c r="D14" s="12">
        <v>3023739.62</v>
      </c>
      <c r="E14" s="12">
        <v>22091888.75</v>
      </c>
      <c r="F14" s="12">
        <v>4096945.95</v>
      </c>
      <c r="G14" s="39">
        <f t="shared" si="1"/>
        <v>18.545023453460946</v>
      </c>
      <c r="H14" s="16">
        <f>D14-F14</f>
        <v>-1073206.33</v>
      </c>
    </row>
    <row r="15" spans="1:10" outlineLevel="1" x14ac:dyDescent="0.2">
      <c r="A15" s="8" t="s">
        <v>12</v>
      </c>
      <c r="B15" s="8" t="s">
        <v>13</v>
      </c>
      <c r="C15" s="12">
        <v>163300</v>
      </c>
      <c r="D15" s="11">
        <v>0</v>
      </c>
      <c r="E15" s="12">
        <v>190000</v>
      </c>
      <c r="F15" s="11">
        <v>0</v>
      </c>
      <c r="G15" s="39">
        <f t="shared" si="1"/>
        <v>0</v>
      </c>
      <c r="H15" s="16">
        <f>D15-F15</f>
        <v>0</v>
      </c>
    </row>
    <row r="16" spans="1:10" outlineLevel="1" x14ac:dyDescent="0.2">
      <c r="A16" s="8" t="s">
        <v>14</v>
      </c>
      <c r="B16" s="8" t="s">
        <v>15</v>
      </c>
      <c r="C16" s="12">
        <v>16662139.26</v>
      </c>
      <c r="D16" s="12">
        <v>3360591.75</v>
      </c>
      <c r="E16" s="12">
        <v>26787838.539999999</v>
      </c>
      <c r="F16" s="12">
        <v>4564095.1900000004</v>
      </c>
      <c r="G16" s="39">
        <f t="shared" si="1"/>
        <v>17.037937507293936</v>
      </c>
      <c r="H16" s="16">
        <f>D16-F16</f>
        <v>-1203503.4400000004</v>
      </c>
    </row>
    <row r="17" spans="1:8" x14ac:dyDescent="0.2">
      <c r="A17" s="20" t="s">
        <v>16</v>
      </c>
      <c r="B17" s="20" t="s">
        <v>86</v>
      </c>
      <c r="C17" s="19">
        <f>C18</f>
        <v>2427400</v>
      </c>
      <c r="D17" s="19">
        <f>D18</f>
        <v>564783.14</v>
      </c>
      <c r="E17" s="19">
        <f>E18</f>
        <v>3005900</v>
      </c>
      <c r="F17" s="19">
        <f>F18</f>
        <v>627976.5</v>
      </c>
      <c r="G17" s="37">
        <f t="shared" si="1"/>
        <v>20.891463455204764</v>
      </c>
      <c r="H17" s="26">
        <f>D17-F17</f>
        <v>-63193.359999999986</v>
      </c>
    </row>
    <row r="18" spans="1:8" outlineLevel="1" x14ac:dyDescent="0.2">
      <c r="A18" s="8" t="s">
        <v>17</v>
      </c>
      <c r="B18" s="8" t="s">
        <v>18</v>
      </c>
      <c r="C18" s="12">
        <v>2427400</v>
      </c>
      <c r="D18" s="12">
        <v>564783.14</v>
      </c>
      <c r="E18" s="12">
        <v>3005900</v>
      </c>
      <c r="F18" s="12">
        <v>627976.5</v>
      </c>
      <c r="G18" s="39">
        <f t="shared" si="1"/>
        <v>20.891463455204764</v>
      </c>
      <c r="H18" s="16">
        <f>D18-F18</f>
        <v>-63193.359999999986</v>
      </c>
    </row>
    <row r="19" spans="1:8" ht="25.5" x14ac:dyDescent="0.2">
      <c r="A19" s="20" t="s">
        <v>19</v>
      </c>
      <c r="B19" s="20" t="s">
        <v>87</v>
      </c>
      <c r="C19" s="19">
        <f>C20+C21</f>
        <v>6723604.8200000003</v>
      </c>
      <c r="D19" s="19">
        <f t="shared" ref="D19:F19" si="2">D20+D21</f>
        <v>3665577.12</v>
      </c>
      <c r="E19" s="19">
        <f t="shared" si="2"/>
        <v>7871049.2300000004</v>
      </c>
      <c r="F19" s="19">
        <f t="shared" si="2"/>
        <v>3766448.95</v>
      </c>
      <c r="G19" s="37">
        <f t="shared" si="1"/>
        <v>47.851929773789507</v>
      </c>
      <c r="H19" s="27">
        <f>D19-F19</f>
        <v>-100871.83000000007</v>
      </c>
    </row>
    <row r="20" spans="1:8" ht="38.25" outlineLevel="1" x14ac:dyDescent="0.2">
      <c r="A20" s="8" t="s">
        <v>20</v>
      </c>
      <c r="B20" s="8" t="s">
        <v>21</v>
      </c>
      <c r="C20" s="12">
        <v>6698604.8200000003</v>
      </c>
      <c r="D20" s="12">
        <v>3641217.12</v>
      </c>
      <c r="E20" s="12">
        <v>7846049.2300000004</v>
      </c>
      <c r="F20" s="12">
        <v>3766448.95</v>
      </c>
      <c r="G20" s="39">
        <f t="shared" si="1"/>
        <v>48.004401190839843</v>
      </c>
      <c r="H20" s="16">
        <f>D20-F20</f>
        <v>-125231.83000000007</v>
      </c>
    </row>
    <row r="21" spans="1:8" ht="25.5" outlineLevel="1" x14ac:dyDescent="0.2">
      <c r="A21" s="10" t="s">
        <v>22</v>
      </c>
      <c r="B21" s="10" t="s">
        <v>23</v>
      </c>
      <c r="C21" s="13">
        <v>25000</v>
      </c>
      <c r="D21" s="13">
        <v>24360</v>
      </c>
      <c r="E21" s="13">
        <v>25000</v>
      </c>
      <c r="F21" s="13">
        <v>0</v>
      </c>
      <c r="G21" s="39">
        <f t="shared" si="1"/>
        <v>0</v>
      </c>
      <c r="H21" s="16">
        <f>D21-F21</f>
        <v>24360</v>
      </c>
    </row>
    <row r="22" spans="1:8" x14ac:dyDescent="0.2">
      <c r="A22" s="20" t="s">
        <v>24</v>
      </c>
      <c r="B22" s="20" t="s">
        <v>88</v>
      </c>
      <c r="C22" s="19">
        <f t="shared" ref="C22:D22" si="3">C23+C24+C25+C26+C27</f>
        <v>38203046.600000001</v>
      </c>
      <c r="D22" s="19">
        <f t="shared" si="3"/>
        <v>6071000.129999999</v>
      </c>
      <c r="E22" s="19">
        <f t="shared" ref="E22:F22" si="4">E23+E24+E25+E26+E27</f>
        <v>78652429.589999989</v>
      </c>
      <c r="F22" s="19">
        <f t="shared" si="4"/>
        <v>7720555.9100000001</v>
      </c>
      <c r="G22" s="37">
        <f t="shared" si="1"/>
        <v>9.8160424925787737</v>
      </c>
      <c r="H22" s="26">
        <f>D22-F22</f>
        <v>-1649555.7800000012</v>
      </c>
    </row>
    <row r="23" spans="1:8" outlineLevel="1" x14ac:dyDescent="0.2">
      <c r="A23" s="8" t="s">
        <v>25</v>
      </c>
      <c r="B23" s="8" t="s">
        <v>26</v>
      </c>
      <c r="C23" s="12">
        <v>5675182.4299999997</v>
      </c>
      <c r="D23" s="12">
        <v>1380428.19</v>
      </c>
      <c r="E23" s="12">
        <v>6669629.1399999997</v>
      </c>
      <c r="F23" s="12">
        <v>1595654.15</v>
      </c>
      <c r="G23" s="39">
        <f t="shared" si="1"/>
        <v>23.924181037748074</v>
      </c>
      <c r="H23" s="16">
        <f>D23-F23</f>
        <v>-215225.95999999996</v>
      </c>
    </row>
    <row r="24" spans="1:8" outlineLevel="1" x14ac:dyDescent="0.2">
      <c r="A24" s="8" t="s">
        <v>27</v>
      </c>
      <c r="B24" s="8" t="s">
        <v>28</v>
      </c>
      <c r="C24" s="12">
        <v>27720000</v>
      </c>
      <c r="D24" s="12">
        <v>4444097.34</v>
      </c>
      <c r="E24" s="12">
        <v>29372000</v>
      </c>
      <c r="F24" s="12">
        <v>4779849.75</v>
      </c>
      <c r="G24" s="39">
        <f t="shared" si="1"/>
        <v>16.273490909709928</v>
      </c>
      <c r="H24" s="16">
        <f>D24-F24</f>
        <v>-335752.41000000015</v>
      </c>
    </row>
    <row r="25" spans="1:8" outlineLevel="1" x14ac:dyDescent="0.2">
      <c r="A25" s="8" t="s">
        <v>29</v>
      </c>
      <c r="B25" s="8" t="s">
        <v>30</v>
      </c>
      <c r="C25" s="12">
        <v>2800606.17</v>
      </c>
      <c r="D25" s="12">
        <v>246474.6</v>
      </c>
      <c r="E25" s="12">
        <v>35970536.740000002</v>
      </c>
      <c r="F25" s="12">
        <v>1282387.3</v>
      </c>
      <c r="G25" s="39">
        <f t="shared" si="1"/>
        <v>3.5651047113065681</v>
      </c>
      <c r="H25" s="16">
        <f>D25-F25</f>
        <v>-1035912.7000000001</v>
      </c>
    </row>
    <row r="26" spans="1:8" outlineLevel="1" x14ac:dyDescent="0.2">
      <c r="A26" s="8" t="s">
        <v>31</v>
      </c>
      <c r="B26" s="8" t="s">
        <v>32</v>
      </c>
      <c r="C26" s="11">
        <v>0</v>
      </c>
      <c r="D26" s="11">
        <v>0</v>
      </c>
      <c r="E26" s="11">
        <v>4020336</v>
      </c>
      <c r="F26" s="11">
        <v>0</v>
      </c>
      <c r="G26" s="39">
        <f t="shared" si="1"/>
        <v>0</v>
      </c>
      <c r="H26" s="16">
        <f>D26-F26</f>
        <v>0</v>
      </c>
    </row>
    <row r="27" spans="1:8" outlineLevel="1" x14ac:dyDescent="0.2">
      <c r="A27" s="8" t="s">
        <v>33</v>
      </c>
      <c r="B27" s="8" t="s">
        <v>34</v>
      </c>
      <c r="C27" s="12">
        <v>2007258</v>
      </c>
      <c r="D27" s="11">
        <v>0</v>
      </c>
      <c r="E27" s="12">
        <v>2619927.71</v>
      </c>
      <c r="F27" s="11">
        <v>62664.71</v>
      </c>
      <c r="G27" s="39">
        <f t="shared" si="1"/>
        <v>2.3918488193706686</v>
      </c>
      <c r="H27" s="16">
        <f>D27-F27</f>
        <v>-62664.71</v>
      </c>
    </row>
    <row r="28" spans="1:8" x14ac:dyDescent="0.2">
      <c r="A28" s="20" t="s">
        <v>35</v>
      </c>
      <c r="B28" s="20" t="s">
        <v>89</v>
      </c>
      <c r="C28" s="19">
        <f>C29+C30+C31</f>
        <v>52062284.68</v>
      </c>
      <c r="D28" s="19">
        <f t="shared" ref="D28:F28" si="5">D29+D30+D31</f>
        <v>24813019.010000002</v>
      </c>
      <c r="E28" s="19">
        <f t="shared" si="5"/>
        <v>43190011.460000001</v>
      </c>
      <c r="F28" s="19">
        <f t="shared" si="5"/>
        <v>8350299.5999999996</v>
      </c>
      <c r="G28" s="37">
        <f t="shared" si="1"/>
        <v>19.333867525674417</v>
      </c>
      <c r="H28" s="26">
        <f>D28-F28</f>
        <v>16462719.410000002</v>
      </c>
    </row>
    <row r="29" spans="1:8" outlineLevel="1" x14ac:dyDescent="0.2">
      <c r="A29" s="8" t="s">
        <v>36</v>
      </c>
      <c r="B29" s="8" t="s">
        <v>37</v>
      </c>
      <c r="C29" s="12">
        <v>27266800</v>
      </c>
      <c r="D29" s="12">
        <v>6861469</v>
      </c>
      <c r="E29" s="12">
        <v>32524500</v>
      </c>
      <c r="F29" s="12">
        <v>6600000</v>
      </c>
      <c r="G29" s="39">
        <f t="shared" si="1"/>
        <v>20.292394963796522</v>
      </c>
      <c r="H29" s="16">
        <f>D29-F29</f>
        <v>261469</v>
      </c>
    </row>
    <row r="30" spans="1:8" outlineLevel="1" x14ac:dyDescent="0.2">
      <c r="A30" s="8" t="s">
        <v>38</v>
      </c>
      <c r="B30" s="8" t="s">
        <v>39</v>
      </c>
      <c r="C30" s="12">
        <v>17379795.140000001</v>
      </c>
      <c r="D30" s="12">
        <v>16082736.029999999</v>
      </c>
      <c r="E30" s="12">
        <v>1901880</v>
      </c>
      <c r="F30" s="12">
        <v>0</v>
      </c>
      <c r="G30" s="39">
        <f t="shared" si="1"/>
        <v>0</v>
      </c>
      <c r="H30" s="16">
        <f>D30-F30</f>
        <v>16082736.029999999</v>
      </c>
    </row>
    <row r="31" spans="1:8" ht="25.5" outlineLevel="1" x14ac:dyDescent="0.2">
      <c r="A31" s="8" t="s">
        <v>40</v>
      </c>
      <c r="B31" s="8" t="s">
        <v>41</v>
      </c>
      <c r="C31" s="12">
        <v>7415689.54</v>
      </c>
      <c r="D31" s="12">
        <v>1868813.98</v>
      </c>
      <c r="E31" s="12">
        <v>8763631.4600000009</v>
      </c>
      <c r="F31" s="12">
        <v>1750299.6</v>
      </c>
      <c r="G31" s="39">
        <f t="shared" si="1"/>
        <v>19.9723095156263</v>
      </c>
      <c r="H31" s="16">
        <f>D31-F31</f>
        <v>118514.37999999989</v>
      </c>
    </row>
    <row r="32" spans="1:8" x14ac:dyDescent="0.2">
      <c r="A32" s="20" t="s">
        <v>42</v>
      </c>
      <c r="B32" s="20" t="s">
        <v>90</v>
      </c>
      <c r="C32" s="19">
        <f t="shared" ref="C32:D32" si="6">C33+C34</f>
        <v>1124813.8700000001</v>
      </c>
      <c r="D32" s="19">
        <f t="shared" si="6"/>
        <v>20034.759999999998</v>
      </c>
      <c r="E32" s="19">
        <f t="shared" ref="E32:F32" si="7">E33+E34</f>
        <v>6017651.0199999996</v>
      </c>
      <c r="F32" s="19">
        <f t="shared" si="7"/>
        <v>23001.439999999999</v>
      </c>
      <c r="G32" s="37">
        <f t="shared" si="1"/>
        <v>0.38223286667095563</v>
      </c>
      <c r="H32" s="26">
        <f>D32-F32</f>
        <v>-2966.6800000000003</v>
      </c>
    </row>
    <row r="33" spans="1:8" ht="25.5" outlineLevel="1" x14ac:dyDescent="0.2">
      <c r="A33" s="8" t="s">
        <v>43</v>
      </c>
      <c r="B33" s="8" t="s">
        <v>44</v>
      </c>
      <c r="C33" s="12">
        <v>686100</v>
      </c>
      <c r="D33" s="12">
        <v>20034.759999999998</v>
      </c>
      <c r="E33" s="12">
        <v>726400</v>
      </c>
      <c r="F33" s="12">
        <v>23001.439999999999</v>
      </c>
      <c r="G33" s="39">
        <f t="shared" si="1"/>
        <v>3.1664977973568278</v>
      </c>
      <c r="H33" s="16">
        <f>D33-F33</f>
        <v>-2966.6800000000003</v>
      </c>
    </row>
    <row r="34" spans="1:8" outlineLevel="1" x14ac:dyDescent="0.2">
      <c r="A34" s="8" t="s">
        <v>45</v>
      </c>
      <c r="B34" s="8" t="s">
        <v>46</v>
      </c>
      <c r="C34" s="12">
        <v>438713.87</v>
      </c>
      <c r="D34" s="11">
        <v>0</v>
      </c>
      <c r="E34" s="12">
        <v>5291251.0199999996</v>
      </c>
      <c r="F34" s="11">
        <v>0</v>
      </c>
      <c r="G34" s="39">
        <f t="shared" si="1"/>
        <v>0</v>
      </c>
      <c r="H34" s="16">
        <f>D34-F34</f>
        <v>0</v>
      </c>
    </row>
    <row r="35" spans="1:8" x14ac:dyDescent="0.2">
      <c r="A35" s="20" t="s">
        <v>47</v>
      </c>
      <c r="B35" s="20" t="s">
        <v>91</v>
      </c>
      <c r="C35" s="19">
        <f>C36+C37+C38+C39</f>
        <v>509270400.04000002</v>
      </c>
      <c r="D35" s="19">
        <f>D36+D37+D38+D39</f>
        <v>98593306.769999996</v>
      </c>
      <c r="E35" s="19">
        <f t="shared" ref="E35:F35" si="8">E36+E37+E38+E39</f>
        <v>574068162.18000007</v>
      </c>
      <c r="F35" s="19">
        <f t="shared" si="8"/>
        <v>123641641.67999999</v>
      </c>
      <c r="G35" s="37">
        <f t="shared" si="1"/>
        <v>21.537798091863515</v>
      </c>
      <c r="H35" s="26">
        <f>D35-F35</f>
        <v>-25048334.909999996</v>
      </c>
    </row>
    <row r="36" spans="1:8" outlineLevel="1" x14ac:dyDescent="0.2">
      <c r="A36" s="8" t="s">
        <v>48</v>
      </c>
      <c r="B36" s="8" t="s">
        <v>49</v>
      </c>
      <c r="C36" s="12">
        <v>95528159.239999995</v>
      </c>
      <c r="D36" s="12">
        <v>21177561.460000001</v>
      </c>
      <c r="E36" s="12">
        <v>104951517.90000001</v>
      </c>
      <c r="F36" s="12">
        <v>24554805.93</v>
      </c>
      <c r="G36" s="39">
        <f t="shared" si="1"/>
        <v>23.396332345946945</v>
      </c>
      <c r="H36" s="16">
        <f>D36-F36</f>
        <v>-3377244.4699999988</v>
      </c>
    </row>
    <row r="37" spans="1:8" outlineLevel="1" x14ac:dyDescent="0.2">
      <c r="A37" s="8" t="s">
        <v>50</v>
      </c>
      <c r="B37" s="8" t="s">
        <v>51</v>
      </c>
      <c r="C37" s="12">
        <v>376944727.33999997</v>
      </c>
      <c r="D37" s="12">
        <v>70353892.349999994</v>
      </c>
      <c r="E37" s="12">
        <v>422933216.68000001</v>
      </c>
      <c r="F37" s="12">
        <v>90743256.890000001</v>
      </c>
      <c r="G37" s="39">
        <f t="shared" si="1"/>
        <v>21.455694022410686</v>
      </c>
      <c r="H37" s="16">
        <f>D37-F37</f>
        <v>-20389364.540000007</v>
      </c>
    </row>
    <row r="38" spans="1:8" outlineLevel="1" x14ac:dyDescent="0.2">
      <c r="A38" s="8" t="s">
        <v>52</v>
      </c>
      <c r="B38" s="8" t="s">
        <v>53</v>
      </c>
      <c r="C38" s="12">
        <v>19611953.030000001</v>
      </c>
      <c r="D38" s="12">
        <v>4090686.38</v>
      </c>
      <c r="E38" s="12">
        <v>21392706.489999998</v>
      </c>
      <c r="F38" s="12">
        <v>4462252.6100000003</v>
      </c>
      <c r="G38" s="39">
        <f t="shared" si="1"/>
        <v>20.858756754718609</v>
      </c>
      <c r="H38" s="16">
        <f>D38-F38</f>
        <v>-371566.23000000045</v>
      </c>
    </row>
    <row r="39" spans="1:8" outlineLevel="1" x14ac:dyDescent="0.2">
      <c r="A39" s="8" t="s">
        <v>54</v>
      </c>
      <c r="B39" s="8" t="s">
        <v>55</v>
      </c>
      <c r="C39" s="12">
        <v>17185560.43</v>
      </c>
      <c r="D39" s="12">
        <v>2971166.58</v>
      </c>
      <c r="E39" s="12">
        <v>24790721.109999999</v>
      </c>
      <c r="F39" s="12">
        <v>3881326.25</v>
      </c>
      <c r="G39" s="39">
        <f t="shared" si="1"/>
        <v>15.656366883310882</v>
      </c>
      <c r="H39" s="16">
        <f>D39-F39</f>
        <v>-910159.66999999993</v>
      </c>
    </row>
    <row r="40" spans="1:8" x14ac:dyDescent="0.2">
      <c r="A40" s="20" t="s">
        <v>56</v>
      </c>
      <c r="B40" s="20" t="s">
        <v>92</v>
      </c>
      <c r="C40" s="19">
        <f t="shared" ref="C40:D40" si="9">C41+C42</f>
        <v>85488000.200000003</v>
      </c>
      <c r="D40" s="19">
        <f t="shared" si="9"/>
        <v>18699924.920000002</v>
      </c>
      <c r="E40" s="19">
        <f t="shared" ref="E40:F40" si="10">E41+E42</f>
        <v>110263522.88999999</v>
      </c>
      <c r="F40" s="19">
        <f t="shared" si="10"/>
        <v>22062132.630000003</v>
      </c>
      <c r="G40" s="37">
        <f t="shared" si="1"/>
        <v>20.008550472316589</v>
      </c>
      <c r="H40" s="26">
        <f>D40-F40</f>
        <v>-3362207.7100000009</v>
      </c>
    </row>
    <row r="41" spans="1:8" outlineLevel="1" x14ac:dyDescent="0.2">
      <c r="A41" s="8" t="s">
        <v>57</v>
      </c>
      <c r="B41" s="8" t="s">
        <v>58</v>
      </c>
      <c r="C41" s="12">
        <v>63380456.200000003</v>
      </c>
      <c r="D41" s="12">
        <v>13902245.75</v>
      </c>
      <c r="E41" s="12">
        <v>87131055.459999993</v>
      </c>
      <c r="F41" s="12">
        <v>17146735.100000001</v>
      </c>
      <c r="G41" s="39">
        <f t="shared" si="1"/>
        <v>19.679246405860081</v>
      </c>
      <c r="H41" s="16">
        <f>D41-F41</f>
        <v>-3244489.3500000015</v>
      </c>
    </row>
    <row r="42" spans="1:8" outlineLevel="1" x14ac:dyDescent="0.2">
      <c r="A42" s="8" t="s">
        <v>59</v>
      </c>
      <c r="B42" s="8" t="s">
        <v>60</v>
      </c>
      <c r="C42" s="12">
        <v>22107544</v>
      </c>
      <c r="D42" s="12">
        <v>4797679.17</v>
      </c>
      <c r="E42" s="12">
        <v>23132467.43</v>
      </c>
      <c r="F42" s="12">
        <v>4915397.53</v>
      </c>
      <c r="G42" s="39">
        <f t="shared" si="1"/>
        <v>21.248911491496695</v>
      </c>
      <c r="H42" s="16">
        <f>D42-F42</f>
        <v>-117718.36000000034</v>
      </c>
    </row>
    <row r="43" spans="1:8" outlineLevel="1" x14ac:dyDescent="0.2">
      <c r="A43" s="20" t="s">
        <v>97</v>
      </c>
      <c r="B43" s="21" t="s">
        <v>100</v>
      </c>
      <c r="C43" s="22">
        <f t="shared" ref="C43:F43" si="11">C44</f>
        <v>391759.19</v>
      </c>
      <c r="D43" s="22">
        <f t="shared" si="11"/>
        <v>0</v>
      </c>
      <c r="E43" s="22">
        <f t="shared" si="11"/>
        <v>391735.92</v>
      </c>
      <c r="F43" s="22">
        <f t="shared" si="11"/>
        <v>0</v>
      </c>
      <c r="G43" s="37">
        <f t="shared" si="1"/>
        <v>0</v>
      </c>
      <c r="H43" s="26">
        <f>D43-F43</f>
        <v>0</v>
      </c>
    </row>
    <row r="44" spans="1:8" outlineLevel="1" x14ac:dyDescent="0.2">
      <c r="A44" s="9" t="s">
        <v>98</v>
      </c>
      <c r="B44" s="9" t="s">
        <v>99</v>
      </c>
      <c r="C44" s="12">
        <v>391759.19</v>
      </c>
      <c r="D44" s="14">
        <v>0</v>
      </c>
      <c r="E44" s="12">
        <v>391735.92</v>
      </c>
      <c r="F44" s="14">
        <v>0</v>
      </c>
      <c r="G44" s="39">
        <f t="shared" si="1"/>
        <v>0</v>
      </c>
      <c r="H44" s="16">
        <f>D44-F44</f>
        <v>0</v>
      </c>
    </row>
    <row r="45" spans="1:8" x14ac:dyDescent="0.2">
      <c r="A45" s="20" t="s">
        <v>61</v>
      </c>
      <c r="B45" s="20" t="s">
        <v>93</v>
      </c>
      <c r="C45" s="19">
        <f t="shared" ref="C45:D45" si="12">C46+C47+C48+C49</f>
        <v>77626003.280000001</v>
      </c>
      <c r="D45" s="19">
        <f t="shared" si="12"/>
        <v>16191608.98</v>
      </c>
      <c r="E45" s="19">
        <f t="shared" ref="E45:F45" si="13">E46+E47+E48+E49</f>
        <v>43816355.979999997</v>
      </c>
      <c r="F45" s="19">
        <f t="shared" si="13"/>
        <v>7772062.3499999996</v>
      </c>
      <c r="G45" s="37">
        <f t="shared" si="1"/>
        <v>17.737810861194305</v>
      </c>
      <c r="H45" s="26">
        <f>D45-F45</f>
        <v>8419546.6300000008</v>
      </c>
    </row>
    <row r="46" spans="1:8" outlineLevel="1" x14ac:dyDescent="0.2">
      <c r="A46" s="8" t="s">
        <v>62</v>
      </c>
      <c r="B46" s="8" t="s">
        <v>63</v>
      </c>
      <c r="C46" s="12">
        <v>2057602.2</v>
      </c>
      <c r="D46" s="12">
        <v>618677.96</v>
      </c>
      <c r="E46" s="12">
        <v>2931622.4</v>
      </c>
      <c r="F46" s="12">
        <v>603532.30000000005</v>
      </c>
      <c r="G46" s="39">
        <f t="shared" si="1"/>
        <v>20.586972592377521</v>
      </c>
      <c r="H46" s="16">
        <f>D46-F46</f>
        <v>15145.659999999916</v>
      </c>
    </row>
    <row r="47" spans="1:8" outlineLevel="1" x14ac:dyDescent="0.2">
      <c r="A47" s="8" t="s">
        <v>64</v>
      </c>
      <c r="B47" s="8" t="s">
        <v>65</v>
      </c>
      <c r="C47" s="12">
        <v>65973179.079999998</v>
      </c>
      <c r="D47" s="12">
        <v>15155427.699999999</v>
      </c>
      <c r="E47" s="12">
        <v>38538833.579999998</v>
      </c>
      <c r="F47" s="12">
        <v>6721759.6100000003</v>
      </c>
      <c r="G47" s="39">
        <f t="shared" si="1"/>
        <v>17.441523226297917</v>
      </c>
      <c r="H47" s="16">
        <f>D47-F47</f>
        <v>8433668.0899999999</v>
      </c>
    </row>
    <row r="48" spans="1:8" outlineLevel="1" x14ac:dyDescent="0.2">
      <c r="A48" s="8" t="s">
        <v>66</v>
      </c>
      <c r="B48" s="8" t="s">
        <v>67</v>
      </c>
      <c r="C48" s="12">
        <v>8723922</v>
      </c>
      <c r="D48" s="12">
        <v>281315.86</v>
      </c>
      <c r="E48" s="12">
        <v>1345600</v>
      </c>
      <c r="F48" s="12">
        <v>251182.84</v>
      </c>
      <c r="G48" s="39">
        <f t="shared" si="1"/>
        <v>18.666976813317479</v>
      </c>
      <c r="H48" s="16">
        <f>D48-F48</f>
        <v>30133.01999999999</v>
      </c>
    </row>
    <row r="49" spans="1:8" outlineLevel="1" x14ac:dyDescent="0.2">
      <c r="A49" s="8" t="s">
        <v>68</v>
      </c>
      <c r="B49" s="8" t="s">
        <v>69</v>
      </c>
      <c r="C49" s="12">
        <v>871300</v>
      </c>
      <c r="D49" s="12">
        <v>136187.46</v>
      </c>
      <c r="E49" s="12">
        <v>1000300</v>
      </c>
      <c r="F49" s="12">
        <v>195587.6</v>
      </c>
      <c r="G49" s="39">
        <f t="shared" si="1"/>
        <v>19.552894131760475</v>
      </c>
      <c r="H49" s="16">
        <f>D49-F49</f>
        <v>-59400.140000000014</v>
      </c>
    </row>
    <row r="50" spans="1:8" x14ac:dyDescent="0.2">
      <c r="A50" s="20" t="s">
        <v>70</v>
      </c>
      <c r="B50" s="20" t="s">
        <v>94</v>
      </c>
      <c r="C50" s="19">
        <f>C51+C52</f>
        <v>31450553.210000001</v>
      </c>
      <c r="D50" s="19">
        <f>D51+D52</f>
        <v>4048223.3</v>
      </c>
      <c r="E50" s="19">
        <f>E51+E52</f>
        <v>34862311.25</v>
      </c>
      <c r="F50" s="19">
        <f>F51+F52</f>
        <v>7955130.7200000007</v>
      </c>
      <c r="G50" s="37">
        <f t="shared" si="1"/>
        <v>22.818712915943003</v>
      </c>
      <c r="H50" s="26">
        <f>D50-F50</f>
        <v>-3906907.4200000009</v>
      </c>
    </row>
    <row r="51" spans="1:8" outlineLevel="1" x14ac:dyDescent="0.2">
      <c r="A51" s="8" t="s">
        <v>71</v>
      </c>
      <c r="B51" s="8" t="s">
        <v>72</v>
      </c>
      <c r="C51" s="12">
        <v>23509400.719999999</v>
      </c>
      <c r="D51" s="12">
        <v>2245115.2999999998</v>
      </c>
      <c r="E51" s="12">
        <v>26092097.890000001</v>
      </c>
      <c r="F51" s="12">
        <v>5977199.4900000002</v>
      </c>
      <c r="G51" s="39">
        <f t="shared" si="1"/>
        <v>22.908083187480329</v>
      </c>
      <c r="H51" s="16">
        <f>D51-F51</f>
        <v>-3732084.1900000004</v>
      </c>
    </row>
    <row r="52" spans="1:8" outlineLevel="1" x14ac:dyDescent="0.2">
      <c r="A52" s="8" t="s">
        <v>105</v>
      </c>
      <c r="B52" s="8" t="s">
        <v>104</v>
      </c>
      <c r="C52" s="12">
        <v>7941152.4900000002</v>
      </c>
      <c r="D52" s="12">
        <v>1803108</v>
      </c>
      <c r="E52" s="12">
        <v>8770213.3599999994</v>
      </c>
      <c r="F52" s="12">
        <v>1977931.23</v>
      </c>
      <c r="G52" s="39">
        <f t="shared" si="1"/>
        <v>22.552829091035935</v>
      </c>
      <c r="H52" s="16">
        <f>D52-F52</f>
        <v>-174823.22999999998</v>
      </c>
    </row>
    <row r="53" spans="1:8" x14ac:dyDescent="0.2">
      <c r="A53" s="20" t="s">
        <v>73</v>
      </c>
      <c r="B53" s="20" t="s">
        <v>96</v>
      </c>
      <c r="C53" s="19">
        <f>C54</f>
        <v>2498.63</v>
      </c>
      <c r="D53" s="19">
        <f>D54</f>
        <v>2498.63</v>
      </c>
      <c r="E53" s="19">
        <f>E54</f>
        <v>10000</v>
      </c>
      <c r="F53" s="19">
        <f>F54</f>
        <v>4618.3100000000004</v>
      </c>
      <c r="G53" s="37">
        <f t="shared" si="1"/>
        <v>46.183100000000003</v>
      </c>
      <c r="H53" s="26">
        <f>D53-F53</f>
        <v>-2119.6800000000003</v>
      </c>
    </row>
    <row r="54" spans="1:8" ht="25.5" outlineLevel="1" x14ac:dyDescent="0.2">
      <c r="A54" s="8" t="s">
        <v>74</v>
      </c>
      <c r="B54" s="8" t="s">
        <v>75</v>
      </c>
      <c r="C54" s="12">
        <v>2498.63</v>
      </c>
      <c r="D54" s="12">
        <v>2498.63</v>
      </c>
      <c r="E54" s="12">
        <v>10000</v>
      </c>
      <c r="F54" s="12">
        <v>4618.3100000000004</v>
      </c>
      <c r="G54" s="39">
        <f t="shared" si="1"/>
        <v>46.183100000000003</v>
      </c>
      <c r="H54" s="16">
        <f>D54-F54</f>
        <v>-2119.6800000000003</v>
      </c>
    </row>
    <row r="55" spans="1:8" ht="25.5" x14ac:dyDescent="0.2">
      <c r="A55" s="20" t="s">
        <v>76</v>
      </c>
      <c r="B55" s="20" t="s">
        <v>95</v>
      </c>
      <c r="C55" s="19">
        <f t="shared" ref="C55:D55" si="14">C56+C57+C58</f>
        <v>135193179.58000001</v>
      </c>
      <c r="D55" s="19">
        <f t="shared" si="14"/>
        <v>33263969.309999999</v>
      </c>
      <c r="E55" s="19">
        <f t="shared" ref="E55:F55" si="15">E56+E57+E58</f>
        <v>142276016.51999998</v>
      </c>
      <c r="F55" s="19">
        <f t="shared" si="15"/>
        <v>26551254.969999999</v>
      </c>
      <c r="G55" s="37">
        <f t="shared" si="1"/>
        <v>18.661792492811074</v>
      </c>
      <c r="H55" s="27">
        <f>D55-F55</f>
        <v>6712714.3399999999</v>
      </c>
    </row>
    <row r="56" spans="1:8" ht="38.25" outlineLevel="1" x14ac:dyDescent="0.2">
      <c r="A56" s="8" t="s">
        <v>77</v>
      </c>
      <c r="B56" s="8" t="s">
        <v>78</v>
      </c>
      <c r="C56" s="12">
        <v>34696767</v>
      </c>
      <c r="D56" s="12">
        <v>7628426.7000000002</v>
      </c>
      <c r="E56" s="12">
        <v>35510258</v>
      </c>
      <c r="F56" s="12">
        <v>17709227.5</v>
      </c>
      <c r="G56" s="39">
        <f t="shared" si="1"/>
        <v>49.87073735144363</v>
      </c>
      <c r="H56" s="16">
        <f>D56-F56</f>
        <v>-10080800.800000001</v>
      </c>
    </row>
    <row r="57" spans="1:8" outlineLevel="1" x14ac:dyDescent="0.2">
      <c r="A57" s="8" t="s">
        <v>79</v>
      </c>
      <c r="B57" s="8" t="s">
        <v>80</v>
      </c>
      <c r="C57" s="12">
        <v>1734624.96</v>
      </c>
      <c r="D57" s="12">
        <v>531007.53</v>
      </c>
      <c r="E57" s="12">
        <v>8678819.5199999996</v>
      </c>
      <c r="F57" s="12">
        <v>1817171.47</v>
      </c>
      <c r="G57" s="39">
        <f t="shared" si="1"/>
        <v>20.938002752706169</v>
      </c>
      <c r="H57" s="16">
        <f>D57-F57</f>
        <v>-1286163.94</v>
      </c>
    </row>
    <row r="58" spans="1:8" outlineLevel="1" x14ac:dyDescent="0.2">
      <c r="A58" s="8" t="s">
        <v>81</v>
      </c>
      <c r="B58" s="8" t="s">
        <v>82</v>
      </c>
      <c r="C58" s="12">
        <v>98761787.620000005</v>
      </c>
      <c r="D58" s="12">
        <v>25104535.079999998</v>
      </c>
      <c r="E58" s="12">
        <v>98086939</v>
      </c>
      <c r="F58" s="12">
        <v>7024856</v>
      </c>
      <c r="G58" s="39">
        <f t="shared" si="1"/>
        <v>7.1618668821951923</v>
      </c>
      <c r="H58" s="16">
        <f>D58-F58</f>
        <v>18079679.079999998</v>
      </c>
    </row>
    <row r="59" spans="1:8" x14ac:dyDescent="0.2">
      <c r="A59" s="23"/>
      <c r="B59" s="28" t="s">
        <v>83</v>
      </c>
      <c r="C59" s="24">
        <f>C9+C17+C19+C22+C28+C32+C35+C40+C43+C45+C50+C53+C55</f>
        <v>1018535011.4000002</v>
      </c>
      <c r="D59" s="24">
        <f>D9+D17+D19+D22+D28+D32+D35+D40+D43+D45+D50+D53+D55</f>
        <v>221187009.09</v>
      </c>
      <c r="E59" s="24">
        <f>E9+E17+E19+E22+E28+E32+E35+E40+E43+E45+E50+E53+E55</f>
        <v>1143184129.9000001</v>
      </c>
      <c r="F59" s="24">
        <f>F9+F17+F19+F22+F28+F32+F35+F40+F43+F45+F50+F53+F55</f>
        <v>227201501.85999998</v>
      </c>
      <c r="G59" s="38">
        <f t="shared" si="1"/>
        <v>19.874445062483016</v>
      </c>
      <c r="H59" s="25">
        <f>D59-F59</f>
        <v>-6014492.7699999809</v>
      </c>
    </row>
  </sheetData>
  <mergeCells count="5">
    <mergeCell ref="A1:E1"/>
    <mergeCell ref="A5:H5"/>
    <mergeCell ref="A3:F3"/>
    <mergeCell ref="A4:F4"/>
    <mergeCell ref="F6:H6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39forea</dc:creator>
  <dc:description>POI HSSF rep:2.55.0.44</dc:description>
  <cp:lastModifiedBy>Рафиенко Елена Артуровна</cp:lastModifiedBy>
  <dcterms:created xsi:type="dcterms:W3CDTF">2023-03-24T05:42:26Z</dcterms:created>
  <dcterms:modified xsi:type="dcterms:W3CDTF">2024-04-15T05:54:29Z</dcterms:modified>
</cp:coreProperties>
</file>