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fu-rafienko\Documents\Мои документы\2024\На сайт\Квартальные\9 месяцев\"/>
    </mc:Choice>
  </mc:AlternateContent>
  <bookViews>
    <workbookView xWindow="360" yWindow="270" windowWidth="14940" windowHeight="9150"/>
  </bookViews>
  <sheets>
    <sheet name="Расходы" sheetId="1" r:id="rId1"/>
  </sheets>
  <definedNames>
    <definedName name="APPT" localSheetId="0">Расходы!#REF!</definedName>
    <definedName name="FIO" localSheetId="0">Расходы!$E$18</definedName>
    <definedName name="LAST_CELL" localSheetId="0">Расходы!$I$67</definedName>
    <definedName name="SIGN" localSheetId="0">Расходы!$A$18:$G$19</definedName>
  </definedNames>
  <calcPr calcId="162913"/>
</workbook>
</file>

<file path=xl/calcChain.xml><?xml version="1.0" encoding="utf-8"?>
<calcChain xmlns="http://schemas.openxmlformats.org/spreadsheetml/2006/main">
  <c r="F20" i="1" l="1"/>
  <c r="E20" i="1"/>
  <c r="D20" i="1"/>
  <c r="C20" i="1"/>
  <c r="F9" i="1"/>
  <c r="E9" i="1"/>
  <c r="H15" i="1"/>
  <c r="G15" i="1"/>
  <c r="H10" i="1"/>
  <c r="H11" i="1"/>
  <c r="H12" i="1"/>
  <c r="H13" i="1"/>
  <c r="H14" i="1"/>
  <c r="H16" i="1"/>
  <c r="H17" i="1"/>
  <c r="H19" i="1"/>
  <c r="H21" i="1"/>
  <c r="H22" i="1"/>
  <c r="H24" i="1"/>
  <c r="H25" i="1"/>
  <c r="H26" i="1"/>
  <c r="H27" i="1"/>
  <c r="H28" i="1"/>
  <c r="H30" i="1"/>
  <c r="H31" i="1"/>
  <c r="H32" i="1"/>
  <c r="H33" i="1"/>
  <c r="H35" i="1"/>
  <c r="H36" i="1"/>
  <c r="H38" i="1"/>
  <c r="H39" i="1"/>
  <c r="H40" i="1"/>
  <c r="H41" i="1"/>
  <c r="H42" i="1"/>
  <c r="H44" i="1"/>
  <c r="H45" i="1"/>
  <c r="H47" i="1"/>
  <c r="H49" i="1"/>
  <c r="H50" i="1"/>
  <c r="H51" i="1"/>
  <c r="H52" i="1"/>
  <c r="H54" i="1"/>
  <c r="H55" i="1"/>
  <c r="H57" i="1"/>
  <c r="H59" i="1"/>
  <c r="H60" i="1"/>
  <c r="H61" i="1"/>
  <c r="G10" i="1"/>
  <c r="G11" i="1"/>
  <c r="G12" i="1"/>
  <c r="G13" i="1"/>
  <c r="G14" i="1"/>
  <c r="G16" i="1"/>
  <c r="G17" i="1"/>
  <c r="G19" i="1"/>
  <c r="G21" i="1"/>
  <c r="G22" i="1"/>
  <c r="G24" i="1"/>
  <c r="G25" i="1"/>
  <c r="G26" i="1"/>
  <c r="G27" i="1"/>
  <c r="G28" i="1"/>
  <c r="G30" i="1"/>
  <c r="G31" i="1"/>
  <c r="G32" i="1"/>
  <c r="G33" i="1"/>
  <c r="G35" i="1"/>
  <c r="G36" i="1"/>
  <c r="G38" i="1"/>
  <c r="G39" i="1"/>
  <c r="G40" i="1"/>
  <c r="G42" i="1"/>
  <c r="G44" i="1"/>
  <c r="G45" i="1"/>
  <c r="G47" i="1"/>
  <c r="G49" i="1"/>
  <c r="G50" i="1"/>
  <c r="G51" i="1"/>
  <c r="G52" i="1"/>
  <c r="G54" i="1"/>
  <c r="G55" i="1"/>
  <c r="G57" i="1"/>
  <c r="G59" i="1"/>
  <c r="G60" i="1"/>
  <c r="G61" i="1"/>
  <c r="D58" i="1"/>
  <c r="C58" i="1"/>
  <c r="D56" i="1"/>
  <c r="C56" i="1"/>
  <c r="D53" i="1"/>
  <c r="C53" i="1"/>
  <c r="D48" i="1"/>
  <c r="C48" i="1"/>
  <c r="D46" i="1"/>
  <c r="C46" i="1"/>
  <c r="D43" i="1"/>
  <c r="C43" i="1"/>
  <c r="D37" i="1"/>
  <c r="C37" i="1"/>
  <c r="D34" i="1"/>
  <c r="C34" i="1"/>
  <c r="D29" i="1"/>
  <c r="C29" i="1"/>
  <c r="D23" i="1"/>
  <c r="C23" i="1"/>
  <c r="D18" i="1"/>
  <c r="C18" i="1"/>
  <c r="D9" i="1"/>
  <c r="C9" i="1"/>
  <c r="C62" i="1" l="1"/>
  <c r="D62" i="1"/>
  <c r="F56" i="1"/>
  <c r="H56" i="1" s="1"/>
  <c r="E56" i="1"/>
  <c r="E53" i="1"/>
  <c r="F53" i="1"/>
  <c r="H53" i="1" s="1"/>
  <c r="G56" i="1" l="1"/>
  <c r="G53" i="1"/>
  <c r="G9" i="1" l="1"/>
  <c r="H9" i="1"/>
  <c r="F18" i="1"/>
  <c r="H18" i="1" s="1"/>
  <c r="E18" i="1"/>
  <c r="G18" i="1" l="1"/>
  <c r="F58" i="1"/>
  <c r="E58" i="1"/>
  <c r="F48" i="1"/>
  <c r="H48" i="1" s="1"/>
  <c r="E48" i="1"/>
  <c r="F43" i="1"/>
  <c r="E43" i="1"/>
  <c r="F37" i="1"/>
  <c r="H37" i="1" s="1"/>
  <c r="E37" i="1"/>
  <c r="F34" i="1"/>
  <c r="E34" i="1"/>
  <c r="F29" i="1"/>
  <c r="H29" i="1" s="1"/>
  <c r="E29" i="1"/>
  <c r="F23" i="1"/>
  <c r="E23" i="1"/>
  <c r="H20" i="1"/>
  <c r="F46" i="1"/>
  <c r="E46" i="1"/>
  <c r="G23" i="1" l="1"/>
  <c r="H23" i="1"/>
  <c r="G34" i="1"/>
  <c r="H34" i="1"/>
  <c r="G43" i="1"/>
  <c r="H43" i="1"/>
  <c r="G58" i="1"/>
  <c r="H58" i="1"/>
  <c r="G46" i="1"/>
  <c r="H46" i="1"/>
  <c r="E62" i="1"/>
  <c r="F62" i="1"/>
  <c r="G20" i="1"/>
  <c r="G37" i="1"/>
  <c r="G48" i="1"/>
  <c r="G29" i="1"/>
  <c r="G62" i="1" l="1"/>
  <c r="H62" i="1"/>
</calcChain>
</file>

<file path=xl/sharedStrings.xml><?xml version="1.0" encoding="utf-8"?>
<sst xmlns="http://schemas.openxmlformats.org/spreadsheetml/2006/main" count="125" uniqueCount="125">
  <si>
    <t>01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</si>
  <si>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</si>
  <si>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</si>
  <si>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</si>
  <si>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</si>
  <si>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</si>
  <si>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</si>
  <si>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</si>
  <si>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</si>
  <si>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</si>
  <si>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</si>
  <si>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</si>
  <si>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</si>
  <si>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</si>
  <si>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</si>
  <si>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02</t>
  </si>
  <si>
    <t>0203</t>
  </si>
  <si>
    <t>Мобилизационная и вневойсковая подготовка</t>
  </si>
  <si>
    <t>03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</si>
  <si>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</si>
  <si>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</si>
  <si>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0314</t>
  </si>
  <si>
    <t>Другие вопросы в области национальной безопасности и правоохранительной деятельности</t>
  </si>
  <si>
    <t>04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</si>
  <si>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</si>
  <si>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</si>
  <si>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</si>
  <si>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</si>
  <si>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</si>
  <si>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</si>
  <si>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0410</t>
  </si>
  <si>
    <t>Связь и информатика</t>
  </si>
  <si>
    <t>0412</t>
  </si>
  <si>
    <t>Другие вопросы в области национальной экономики</t>
  </si>
  <si>
    <t>05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</si>
  <si>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</si>
  <si>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</si>
  <si>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</si>
  <si>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</si>
  <si>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</si>
  <si>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</si>
  <si>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</t>
  </si>
  <si>
    <t>0603</t>
  </si>
  <si>
    <t>Охрана объектов растительного и животного мира и среды их обитания</t>
  </si>
  <si>
    <t>0605</t>
  </si>
  <si>
    <t>Другие вопросы в области охраны окружающей среды</t>
  </si>
  <si>
    <t>07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</si>
  <si>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</si>
  <si>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</si>
  <si>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</si>
  <si>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</si>
  <si>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</si>
  <si>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</si>
  <si>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</si>
  <si>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</si>
  <si>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</si>
  <si>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</si>
  <si>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</t>
  </si>
  <si>
    <t>0801</t>
  </si>
  <si>
    <t>Культура</t>
  </si>
  <si>
    <t>0804</t>
  </si>
  <si>
    <t>Другие вопросы в области культуры, кинематографии</t>
  </si>
  <si>
    <t>10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</si>
  <si>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</si>
  <si>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</si>
  <si>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</si>
  <si>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</si>
  <si>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</si>
  <si>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</si>
  <si>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</si>
  <si>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</si>
  <si>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</t>
  </si>
  <si>
    <t>1102</t>
  </si>
  <si>
    <t>Массовый спорт</t>
  </si>
  <si>
    <t>13</t>
  </si>
  <si>
    <t>1301</t>
  </si>
  <si>
    <t>Обслуживание государственного внутреннего и муниципального долга</t>
  </si>
  <si>
    <t>14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</si>
  <si>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</si>
  <si>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</si>
  <si>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1402</t>
  </si>
  <si>
    <t>Иные дотации</t>
  </si>
  <si>
    <t>1403</t>
  </si>
  <si>
    <t>Прочие межбюджетные трансферты общего характера</t>
  </si>
  <si>
    <t>ВСЕГО РАСХОДОВ</t>
  </si>
  <si>
    <t xml:space="preserve">Наименование 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</si>
  <si>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</si>
  <si>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</si>
  <si>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</si>
  <si>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</si>
  <si>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</si>
  <si>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</si>
  <si>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</si>
  <si>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</si>
  <si>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</si>
  <si>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</si>
  <si>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Межбюджетные трансферты общего характера бюджетам бюджетной системы Российской Федерации</t>
  </si>
  <si>
    <t>Обслуживание государственного (муниципального) долга</t>
  </si>
  <si>
    <t>0501</t>
  </si>
  <si>
    <t>Жилищное хозяйство</t>
  </si>
  <si>
    <t>09</t>
  </si>
  <si>
    <t>0909</t>
  </si>
  <si>
    <t>Другие вопросы в области здравоохранения</t>
  </si>
  <si>
    <t>Здравоохранение</t>
  </si>
  <si>
    <t xml:space="preserve">Сведения об исполнении районного бюджета в разрезе разделов и подразделов </t>
  </si>
  <si>
    <t>План на 2023 год</t>
  </si>
  <si>
    <t>Исполнено 
за 9 месяц. 2023 года</t>
  </si>
  <si>
    <t>Спорт высших достижений</t>
  </si>
  <si>
    <t>1103</t>
  </si>
  <si>
    <t>План на 2024 год</t>
  </si>
  <si>
    <t>Исполнено 
за 9 месяц. 2024 года</t>
  </si>
  <si>
    <r>
      <t xml:space="preserve">классификации расходов бюджета </t>
    </r>
    <r>
      <rPr>
        <b/>
        <u/>
        <sz val="11"/>
        <rFont val="Times New Roman"/>
        <family val="1"/>
        <charset val="204"/>
      </rPr>
      <t>на 1 октября  2023-2024 г.г.</t>
    </r>
  </si>
  <si>
    <t>1</t>
  </si>
  <si>
    <t>2</t>
  </si>
  <si>
    <t>3</t>
  </si>
  <si>
    <t>4</t>
  </si>
  <si>
    <t>5</t>
  </si>
  <si>
    <t>6</t>
  </si>
  <si>
    <t>% исполнения</t>
  </si>
  <si>
    <t xml:space="preserve">Отклонение </t>
  </si>
  <si>
    <t xml:space="preserve">                                                     </t>
  </si>
  <si>
    <t xml:space="preserve">                     руб.</t>
  </si>
  <si>
    <t>8=6-4</t>
  </si>
  <si>
    <t>Обеспечение проведения выборов и референдумов</t>
  </si>
  <si>
    <t>0107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</si>
</sst>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\ hh:mm"/>
  </numFmts>
  <fonts count="14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b/>
      <sz val="8"/>
      <name val="Arial Cyr"/>
    </font>
    <font>
      <sz val="10"/>
      <name val="Arial"/>
      <family val="2"/>
      <charset val="204"/>
    </font>
    <font>
      <sz val="11"/>
      <color theme="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0"/>
      <name val="Arial"/>
      <family val="2"/>
      <charset val="204"/>
    </font>
  </fonts>
  <fills count="22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A2FF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1">
    <xf numFmtId="0" fontId="0" fillId="0" borderId="0"/>
    <xf numFmtId="0" fontId="8" fillId="2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8" fillId="14" borderId="0" applyNumberFormat="0" applyBorder="0" applyAlignment="0" applyProtection="0"/>
    <xf numFmtId="0" fontId="8" fillId="17" borderId="0" applyNumberFormat="0" applyBorder="0" applyAlignment="0" applyProtection="0"/>
    <xf numFmtId="0" fontId="8" fillId="3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8" borderId="0" applyNumberFormat="0" applyBorder="0" applyAlignment="0" applyProtection="0"/>
    <xf numFmtId="0" fontId="7" fillId="4" borderId="0" applyNumberFormat="0" applyBorder="0" applyAlignment="0" applyProtection="0"/>
    <xf numFmtId="0" fontId="7" fillId="7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6" borderId="0" applyNumberFormat="0" applyBorder="0" applyAlignment="0" applyProtection="0"/>
    <xf numFmtId="0" fontId="7" fillId="19" borderId="0" applyNumberFormat="0" applyBorder="0" applyAlignment="0" applyProtection="0"/>
    <xf numFmtId="0" fontId="6" fillId="0" borderId="0"/>
    <xf numFmtId="0" fontId="2" fillId="2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3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12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7" fillId="4" borderId="0" applyNumberFormat="0" applyBorder="0" applyAlignment="0" applyProtection="0"/>
    <xf numFmtId="0" fontId="7" fillId="7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6" borderId="0" applyNumberFormat="0" applyBorder="0" applyAlignment="0" applyProtection="0"/>
    <xf numFmtId="0" fontId="7" fillId="19" borderId="0" applyNumberFormat="0" applyBorder="0" applyAlignment="0" applyProtection="0"/>
    <xf numFmtId="0" fontId="12" fillId="0" borderId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</cellStyleXfs>
  <cellXfs count="33">
    <xf numFmtId="0" fontId="0" fillId="0" borderId="0" xfId="0"/>
    <xf numFmtId="0" fontId="3" fillId="0" borderId="0" xfId="0" applyFont="1" applyBorder="1" applyAlignment="1" applyProtection="1"/>
    <xf numFmtId="0" fontId="4" fillId="0" borderId="0" xfId="0" applyFont="1" applyBorder="1" applyAlignment="1" applyProtection="1">
      <alignment horizontal="center"/>
    </xf>
    <xf numFmtId="164" fontId="4" fillId="0" borderId="0" xfId="0" applyNumberFormat="1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wrapText="1"/>
    </xf>
    <xf numFmtId="49" fontId="9" fillId="0" borderId="1" xfId="19" applyNumberFormat="1" applyFont="1" applyFill="1" applyBorder="1" applyAlignment="1" applyProtection="1">
      <alignment horizontal="center" vertical="center" wrapText="1"/>
    </xf>
    <xf numFmtId="49" fontId="9" fillId="0" borderId="1" xfId="0" applyNumberFormat="1" applyFont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right" wrapText="1"/>
    </xf>
    <xf numFmtId="49" fontId="10" fillId="0" borderId="1" xfId="0" applyNumberFormat="1" applyFont="1" applyBorder="1" applyAlignment="1" applyProtection="1">
      <alignment horizontal="center" vertical="center" wrapText="1"/>
    </xf>
    <xf numFmtId="49" fontId="10" fillId="0" borderId="1" xfId="0" applyNumberFormat="1" applyFont="1" applyBorder="1" applyAlignment="1" applyProtection="1">
      <alignment horizontal="left" vertical="center" wrapText="1"/>
    </xf>
    <xf numFmtId="4" fontId="10" fillId="0" borderId="1" xfId="0" applyNumberFormat="1" applyFont="1" applyBorder="1" applyAlignment="1" applyProtection="1">
      <alignment horizontal="right" vertical="center" wrapText="1"/>
    </xf>
    <xf numFmtId="49" fontId="10" fillId="0" borderId="1" xfId="19" applyNumberFormat="1" applyFont="1" applyBorder="1" applyAlignment="1" applyProtection="1">
      <alignment horizontal="center" vertical="center" wrapText="1"/>
    </xf>
    <xf numFmtId="49" fontId="10" fillId="0" borderId="1" xfId="19" applyNumberFormat="1" applyFont="1" applyBorder="1" applyAlignment="1" applyProtection="1">
      <alignment horizontal="left" vertical="center" wrapText="1"/>
    </xf>
    <xf numFmtId="4" fontId="10" fillId="0" borderId="1" xfId="19" applyNumberFormat="1" applyFont="1" applyBorder="1" applyAlignment="1" applyProtection="1">
      <alignment horizontal="right" vertical="center" wrapText="1"/>
    </xf>
    <xf numFmtId="4" fontId="10" fillId="20" borderId="1" xfId="0" applyNumberFormat="1" applyFont="1" applyFill="1" applyBorder="1" applyAlignment="1" applyProtection="1">
      <alignment horizontal="right" vertical="center" wrapText="1"/>
    </xf>
    <xf numFmtId="49" fontId="9" fillId="21" borderId="1" xfId="0" applyNumberFormat="1" applyFont="1" applyFill="1" applyBorder="1" applyAlignment="1" applyProtection="1">
      <alignment horizontal="center" vertical="center" wrapText="1"/>
    </xf>
    <xf numFmtId="49" fontId="9" fillId="21" borderId="1" xfId="0" applyNumberFormat="1" applyFont="1" applyFill="1" applyBorder="1" applyAlignment="1" applyProtection="1">
      <alignment horizontal="left" vertical="center" wrapText="1"/>
    </xf>
    <xf numFmtId="4" fontId="9" fillId="21" borderId="1" xfId="0" applyNumberFormat="1" applyFont="1" applyFill="1" applyBorder="1" applyAlignment="1" applyProtection="1">
      <alignment horizontal="right" vertical="center" wrapText="1"/>
    </xf>
    <xf numFmtId="0" fontId="9" fillId="21" borderId="1" xfId="0" applyNumberFormat="1" applyFont="1" applyFill="1" applyBorder="1" applyAlignment="1">
      <alignment vertical="top" wrapText="1"/>
    </xf>
    <xf numFmtId="4" fontId="9" fillId="21" borderId="1" xfId="19" applyNumberFormat="1" applyFont="1" applyFill="1" applyBorder="1" applyAlignment="1" applyProtection="1">
      <alignment horizontal="right" vertical="center" wrapText="1"/>
    </xf>
    <xf numFmtId="49" fontId="5" fillId="21" borderId="1" xfId="0" applyNumberFormat="1" applyFont="1" applyFill="1" applyBorder="1" applyAlignment="1" applyProtection="1">
      <alignment horizontal="center"/>
    </xf>
    <xf numFmtId="49" fontId="5" fillId="21" borderId="1" xfId="0" applyNumberFormat="1" applyFont="1" applyFill="1" applyBorder="1" applyAlignment="1" applyProtection="1">
      <alignment horizontal="left"/>
    </xf>
    <xf numFmtId="0" fontId="3" fillId="0" borderId="0" xfId="0" applyFont="1" applyBorder="1" applyAlignment="1" applyProtection="1">
      <alignment horizontal="left"/>
    </xf>
    <xf numFmtId="0" fontId="0" fillId="0" borderId="0" xfId="0" applyFont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horizontal="center"/>
    </xf>
    <xf numFmtId="0" fontId="0" fillId="0" borderId="0" xfId="0" applyAlignment="1">
      <alignment horizontal="center"/>
    </xf>
    <xf numFmtId="0" fontId="13" fillId="0" borderId="1" xfId="0" applyFont="1" applyBorder="1" applyAlignment="1">
      <alignment horizontal="center"/>
    </xf>
    <xf numFmtId="49" fontId="9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right" vertical="center"/>
    </xf>
    <xf numFmtId="4" fontId="9" fillId="0" borderId="1" xfId="0" applyNumberFormat="1" applyFont="1" applyBorder="1" applyAlignment="1">
      <alignment horizontal="right" vertical="center"/>
    </xf>
    <xf numFmtId="4" fontId="9" fillId="21" borderId="1" xfId="0" applyNumberFormat="1" applyFont="1" applyFill="1" applyBorder="1" applyAlignment="1" applyProtection="1">
      <alignment horizontal="right" vertical="center"/>
    </xf>
    <xf numFmtId="4" fontId="9" fillId="21" borderId="1" xfId="0" applyNumberFormat="1" applyFont="1" applyFill="1" applyBorder="1" applyAlignment="1">
      <alignment horizontal="right" vertical="center"/>
    </xf>
  </cellXfs>
  <cellStyles count="51">
    <cellStyle name="20% - Акцент1" xfId="20"/>
    <cellStyle name="20% — акцент1" xfId="1"/>
    <cellStyle name="20% - Акцент1_Бюджет" xfId="39"/>
    <cellStyle name="20% - Акцент2" xfId="21"/>
    <cellStyle name="20% — акцент2" xfId="2"/>
    <cellStyle name="20% - Акцент2_Бюджет" xfId="40"/>
    <cellStyle name="20% - Акцент3" xfId="22"/>
    <cellStyle name="20% — акцент3" xfId="3"/>
    <cellStyle name="20% - Акцент3_Бюджет" xfId="41"/>
    <cellStyle name="20% - Акцент4" xfId="23"/>
    <cellStyle name="20% — акцент4" xfId="4"/>
    <cellStyle name="20% - Акцент4_Бюджет" xfId="42"/>
    <cellStyle name="20% - Акцент5" xfId="24"/>
    <cellStyle name="20% — акцент5" xfId="5"/>
    <cellStyle name="20% - Акцент5_Бюджет" xfId="43"/>
    <cellStyle name="20% - Акцент6" xfId="25"/>
    <cellStyle name="20% — акцент6" xfId="6"/>
    <cellStyle name="20% - Акцент6_Бюджет" xfId="44"/>
    <cellStyle name="40% - Акцент1" xfId="26"/>
    <cellStyle name="40% — акцент1" xfId="7"/>
    <cellStyle name="40% - Акцент1_Бюджет" xfId="45"/>
    <cellStyle name="40% - Акцент2" xfId="27"/>
    <cellStyle name="40% — акцент2" xfId="8"/>
    <cellStyle name="40% - Акцент2_Бюджет" xfId="46"/>
    <cellStyle name="40% - Акцент3" xfId="28"/>
    <cellStyle name="40% — акцент3" xfId="9"/>
    <cellStyle name="40% - Акцент3_Бюджет" xfId="47"/>
    <cellStyle name="40% - Акцент4" xfId="29"/>
    <cellStyle name="40% — акцент4" xfId="10"/>
    <cellStyle name="40% - Акцент4_Бюджет" xfId="48"/>
    <cellStyle name="40% - Акцент5" xfId="30"/>
    <cellStyle name="40% — акцент5" xfId="11"/>
    <cellStyle name="40% - Акцент5_Бюджет" xfId="49"/>
    <cellStyle name="40% - Акцент6" xfId="31"/>
    <cellStyle name="40% — акцент6" xfId="12"/>
    <cellStyle name="40% - Акцент6_Бюджет" xfId="50"/>
    <cellStyle name="60% - Акцент1" xfId="32"/>
    <cellStyle name="60% — акцент1" xfId="13"/>
    <cellStyle name="60% - Акцент2" xfId="33"/>
    <cellStyle name="60% — акцент2" xfId="14"/>
    <cellStyle name="60% - Акцент3" xfId="34"/>
    <cellStyle name="60% — акцент3" xfId="15"/>
    <cellStyle name="60% - Акцент4" xfId="35"/>
    <cellStyle name="60% — акцент4" xfId="16"/>
    <cellStyle name="60% - Акцент5" xfId="36"/>
    <cellStyle name="60% — акцент5" xfId="17"/>
    <cellStyle name="60% - Акцент6" xfId="37"/>
    <cellStyle name="60% — акцент6" xfId="18"/>
    <cellStyle name="Normal" xfId="38"/>
    <cellStyle name="Обычный" xfId="0" builtinId="0"/>
    <cellStyle name="Обычный_Бюджет" xfId="19"/>
  </cellStyles>
  <dxfs count="0"/>
  <tableStyles count="0" defaultTableStyle="TableStyleMedium9" defaultPivotStyle="PivotStyleLight16"/>
  <colors>
    <mruColors>
      <color rgb="FFA2FF9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62"/>
  <sheetViews>
    <sheetView showGridLines="0" tabSelected="1" workbookViewId="0">
      <selection activeCell="G74" sqref="G74"/>
    </sheetView>
  </sheetViews>
  <sheetFormatPr defaultRowHeight="12.75" customHeight="1" outlineLevelRow="1" x14ac:dyDescent="0.2"/>
  <cols>
    <col min="1" max="1" width="6.42578125" customWidth="1"/>
    <col min="2" max="2" width="38.140625" customWidth="1"/>
    <col min="3" max="6" width="15.42578125" customWidth="1"/>
    <col min="7" max="7" width="13.42578125" customWidth="1"/>
    <col min="8" max="8" width="13.5703125" customWidth="1"/>
    <col min="9" max="9" width="9.140625" customWidth="1"/>
  </cols>
  <sheetData>
    <row r="1" spans="1:9" x14ac:dyDescent="0.2">
      <c r="A1" s="23"/>
      <c r="B1" s="23"/>
      <c r="C1" s="23"/>
      <c r="D1" s="23"/>
      <c r="E1" s="23"/>
      <c r="F1" s="1"/>
      <c r="G1" s="1"/>
      <c r="H1" s="1"/>
      <c r="I1" s="1"/>
    </row>
    <row r="2" spans="1:9" ht="14.25" x14ac:dyDescent="0.2">
      <c r="A2" s="2"/>
      <c r="B2" s="2"/>
      <c r="C2" s="2"/>
      <c r="D2" s="2"/>
      <c r="E2" s="2"/>
      <c r="F2" s="2"/>
      <c r="G2" s="2"/>
      <c r="H2" s="2"/>
      <c r="I2" s="2"/>
    </row>
    <row r="3" spans="1:9" ht="12" customHeight="1" x14ac:dyDescent="0.2">
      <c r="A3" s="25" t="s">
        <v>104</v>
      </c>
      <c r="B3" s="26"/>
      <c r="C3" s="26"/>
      <c r="D3" s="26"/>
      <c r="E3" s="26"/>
      <c r="F3" s="26"/>
      <c r="G3" s="3"/>
      <c r="H3" s="2"/>
      <c r="I3" s="2"/>
    </row>
    <row r="4" spans="1:9" ht="14.25" x14ac:dyDescent="0.2">
      <c r="A4" s="25" t="s">
        <v>111</v>
      </c>
      <c r="B4" s="25"/>
      <c r="C4" s="25"/>
      <c r="D4" s="25"/>
      <c r="E4" s="25"/>
      <c r="F4" s="25"/>
      <c r="G4" s="1"/>
      <c r="H4" s="1"/>
      <c r="I4" s="1"/>
    </row>
    <row r="5" spans="1:9" x14ac:dyDescent="0.2">
      <c r="A5" s="24"/>
      <c r="B5" s="24"/>
      <c r="C5" s="24"/>
      <c r="D5" s="24"/>
      <c r="E5" s="24"/>
      <c r="F5" s="24"/>
      <c r="G5" s="24"/>
      <c r="H5" s="4"/>
      <c r="I5" s="4"/>
    </row>
    <row r="6" spans="1:9" x14ac:dyDescent="0.2">
      <c r="A6" s="5"/>
      <c r="B6" s="5"/>
      <c r="C6" s="5"/>
      <c r="D6" s="5"/>
      <c r="E6" s="5"/>
      <c r="F6" s="8" t="s">
        <v>120</v>
      </c>
      <c r="G6" s="5"/>
      <c r="H6" s="1" t="s">
        <v>121</v>
      </c>
      <c r="I6" s="1"/>
    </row>
    <row r="7" spans="1:9" ht="43.5" customHeight="1" x14ac:dyDescent="0.2">
      <c r="A7" s="7"/>
      <c r="B7" s="7" t="s">
        <v>85</v>
      </c>
      <c r="C7" s="6" t="s">
        <v>105</v>
      </c>
      <c r="D7" s="6" t="s">
        <v>106</v>
      </c>
      <c r="E7" s="6" t="s">
        <v>109</v>
      </c>
      <c r="F7" s="6" t="s">
        <v>110</v>
      </c>
      <c r="G7" s="6" t="s">
        <v>118</v>
      </c>
      <c r="H7" s="28" t="s">
        <v>119</v>
      </c>
    </row>
    <row r="8" spans="1:9" ht="15" customHeight="1" x14ac:dyDescent="0.2">
      <c r="A8" s="7" t="s">
        <v>112</v>
      </c>
      <c r="B8" s="7" t="s">
        <v>113</v>
      </c>
      <c r="C8" s="6" t="s">
        <v>114</v>
      </c>
      <c r="D8" s="6" t="s">
        <v>115</v>
      </c>
      <c r="E8" s="6" t="s">
        <v>116</v>
      </c>
      <c r="F8" s="6" t="s">
        <v>117</v>
      </c>
      <c r="G8" s="27">
        <v>7</v>
      </c>
      <c r="H8" s="27" t="s">
        <v>122</v>
      </c>
    </row>
    <row r="9" spans="1:9" x14ac:dyDescent="0.2">
      <c r="A9" s="16" t="s">
        <v>0</v>
      </c>
      <c r="B9" s="17" t="s">
        <v>86</v>
      </c>
      <c r="C9" s="18">
        <f>C10+C11+C12+C13+C14+C16+C17</f>
        <v>81903511.319999993</v>
      </c>
      <c r="D9" s="18">
        <f>D10+D11+D12+D13+D14+D16+D17</f>
        <v>57101686.750000007</v>
      </c>
      <c r="E9" s="18">
        <f>E10+E11+E12+E13+E14+E15+E16+E17</f>
        <v>100705888.92</v>
      </c>
      <c r="F9" s="18">
        <f>F10+F11+F12+F13+F14+F15+F16+F17</f>
        <v>70915916.409999996</v>
      </c>
      <c r="G9" s="32">
        <f>F9/E9*100</f>
        <v>70.418837637523922</v>
      </c>
      <c r="H9" s="32">
        <f>F9-D9</f>
        <v>13814229.659999989</v>
      </c>
    </row>
    <row r="10" spans="1:9" ht="38.25" outlineLevel="1" x14ac:dyDescent="0.2">
      <c r="A10" s="9" t="s">
        <v>1</v>
      </c>
      <c r="B10" s="10" t="s">
        <v>2</v>
      </c>
      <c r="C10" s="11">
        <v>2125463.9700000002</v>
      </c>
      <c r="D10" s="11">
        <v>1432999.86</v>
      </c>
      <c r="E10" s="11">
        <v>2247415.81</v>
      </c>
      <c r="F10" s="11">
        <v>1601336.88</v>
      </c>
      <c r="G10" s="29">
        <f t="shared" ref="G10:G62" si="0">F10/E10*100</f>
        <v>71.252363397763929</v>
      </c>
      <c r="H10" s="29">
        <f t="shared" ref="H10:H62" si="1">F10-D10</f>
        <v>168337.01999999979</v>
      </c>
    </row>
    <row r="11" spans="1:9" ht="51" outlineLevel="1" x14ac:dyDescent="0.2">
      <c r="A11" s="9" t="s">
        <v>3</v>
      </c>
      <c r="B11" s="10" t="s">
        <v>4</v>
      </c>
      <c r="C11" s="11">
        <v>4694911.99</v>
      </c>
      <c r="D11" s="11">
        <v>3115087.17</v>
      </c>
      <c r="E11" s="11">
        <v>4203338.58</v>
      </c>
      <c r="F11" s="11">
        <v>2652945.46</v>
      </c>
      <c r="G11" s="29">
        <f t="shared" si="0"/>
        <v>63.11519782448741</v>
      </c>
      <c r="H11" s="29">
        <f t="shared" si="1"/>
        <v>-462141.70999999996</v>
      </c>
    </row>
    <row r="12" spans="1:9" ht="63.75" outlineLevel="1" x14ac:dyDescent="0.2">
      <c r="A12" s="9" t="s">
        <v>5</v>
      </c>
      <c r="B12" s="10" t="s">
        <v>6</v>
      </c>
      <c r="C12" s="11">
        <v>40040513.619999997</v>
      </c>
      <c r="D12" s="11">
        <v>27501558.32</v>
      </c>
      <c r="E12" s="11">
        <v>44490725.219999999</v>
      </c>
      <c r="F12" s="11">
        <v>32678326.710000001</v>
      </c>
      <c r="G12" s="29">
        <f t="shared" si="0"/>
        <v>73.449750590511954</v>
      </c>
      <c r="H12" s="29">
        <f t="shared" si="1"/>
        <v>5176768.3900000006</v>
      </c>
    </row>
    <row r="13" spans="1:9" outlineLevel="1" x14ac:dyDescent="0.2">
      <c r="A13" s="9" t="s">
        <v>7</v>
      </c>
      <c r="B13" s="10" t="s">
        <v>8</v>
      </c>
      <c r="C13" s="11">
        <v>0</v>
      </c>
      <c r="D13" s="11">
        <v>0</v>
      </c>
      <c r="E13" s="11">
        <v>16200</v>
      </c>
      <c r="F13" s="11">
        <v>0</v>
      </c>
      <c r="G13" s="29">
        <f t="shared" si="0"/>
        <v>0</v>
      </c>
      <c r="H13" s="29">
        <f t="shared" si="1"/>
        <v>0</v>
      </c>
    </row>
    <row r="14" spans="1:9" ht="51" outlineLevel="1" x14ac:dyDescent="0.2">
      <c r="A14" s="9" t="s">
        <v>9</v>
      </c>
      <c r="B14" s="10" t="s">
        <v>10</v>
      </c>
      <c r="C14" s="11">
        <v>17789332.079999998</v>
      </c>
      <c r="D14" s="11">
        <v>11910223.800000001</v>
      </c>
      <c r="E14" s="11">
        <v>21254046.789999999</v>
      </c>
      <c r="F14" s="11">
        <v>15491926.300000001</v>
      </c>
      <c r="G14" s="29">
        <f t="shared" si="0"/>
        <v>72.889301755414081</v>
      </c>
      <c r="H14" s="29">
        <f t="shared" si="1"/>
        <v>3581702.5</v>
      </c>
    </row>
    <row r="15" spans="1:9" ht="25.5" outlineLevel="1" x14ac:dyDescent="0.2">
      <c r="A15" s="9" t="s">
        <v>124</v>
      </c>
      <c r="B15" s="10" t="s">
        <v>123</v>
      </c>
      <c r="C15" s="11">
        <v>0</v>
      </c>
      <c r="D15" s="11">
        <v>0</v>
      </c>
      <c r="E15" s="11">
        <v>1802900</v>
      </c>
      <c r="F15" s="11">
        <v>1802900</v>
      </c>
      <c r="G15" s="29">
        <f t="shared" ref="G15" si="2">F15/E15*100</f>
        <v>100</v>
      </c>
      <c r="H15" s="29">
        <f t="shared" ref="H15" si="3">F15-D15</f>
        <v>1802900</v>
      </c>
    </row>
    <row r="16" spans="1:9" outlineLevel="1" x14ac:dyDescent="0.2">
      <c r="A16" s="9" t="s">
        <v>11</v>
      </c>
      <c r="B16" s="10" t="s">
        <v>12</v>
      </c>
      <c r="C16" s="11">
        <v>53300</v>
      </c>
      <c r="D16" s="11">
        <v>0</v>
      </c>
      <c r="E16" s="11">
        <v>95351</v>
      </c>
      <c r="F16" s="11">
        <v>0</v>
      </c>
      <c r="G16" s="29">
        <f t="shared" si="0"/>
        <v>0</v>
      </c>
      <c r="H16" s="29">
        <f t="shared" si="1"/>
        <v>0</v>
      </c>
    </row>
    <row r="17" spans="1:8" outlineLevel="1" x14ac:dyDescent="0.2">
      <c r="A17" s="9" t="s">
        <v>13</v>
      </c>
      <c r="B17" s="10" t="s">
        <v>14</v>
      </c>
      <c r="C17" s="11">
        <v>17199989.66</v>
      </c>
      <c r="D17" s="11">
        <v>13141817.6</v>
      </c>
      <c r="E17" s="11">
        <v>26595911.52</v>
      </c>
      <c r="F17" s="11">
        <v>16688481.060000001</v>
      </c>
      <c r="G17" s="29">
        <f t="shared" si="0"/>
        <v>62.748295156006748</v>
      </c>
      <c r="H17" s="29">
        <f t="shared" si="1"/>
        <v>3546663.4600000009</v>
      </c>
    </row>
    <row r="18" spans="1:8" x14ac:dyDescent="0.2">
      <c r="A18" s="16" t="s">
        <v>15</v>
      </c>
      <c r="B18" s="17" t="s">
        <v>87</v>
      </c>
      <c r="C18" s="18">
        <f t="shared" ref="C18:F18" si="4">C19</f>
        <v>2427400</v>
      </c>
      <c r="D18" s="18">
        <f t="shared" si="4"/>
        <v>1764642.92</v>
      </c>
      <c r="E18" s="18">
        <f t="shared" si="4"/>
        <v>3005900</v>
      </c>
      <c r="F18" s="18">
        <f t="shared" si="4"/>
        <v>2138842.84</v>
      </c>
      <c r="G18" s="32">
        <f t="shared" si="0"/>
        <v>71.15482351375627</v>
      </c>
      <c r="H18" s="32">
        <f t="shared" si="1"/>
        <v>374199.91999999993</v>
      </c>
    </row>
    <row r="19" spans="1:8" ht="25.5" outlineLevel="1" x14ac:dyDescent="0.2">
      <c r="A19" s="9" t="s">
        <v>16</v>
      </c>
      <c r="B19" s="10" t="s">
        <v>17</v>
      </c>
      <c r="C19" s="11">
        <v>2427400</v>
      </c>
      <c r="D19" s="11">
        <v>1764642.92</v>
      </c>
      <c r="E19" s="11">
        <v>3005900</v>
      </c>
      <c r="F19" s="11">
        <v>2138842.84</v>
      </c>
      <c r="G19" s="29">
        <f t="shared" si="0"/>
        <v>71.15482351375627</v>
      </c>
      <c r="H19" s="29">
        <f t="shared" si="1"/>
        <v>374199.91999999993</v>
      </c>
    </row>
    <row r="20" spans="1:8" ht="25.5" x14ac:dyDescent="0.2">
      <c r="A20" s="16" t="s">
        <v>18</v>
      </c>
      <c r="B20" s="17" t="s">
        <v>88</v>
      </c>
      <c r="C20" s="18">
        <f>C21+C22</f>
        <v>6795764.8200000003</v>
      </c>
      <c r="D20" s="18">
        <f t="shared" ref="D20:F20" si="5">D21+D22</f>
        <v>6153743.7599999998</v>
      </c>
      <c r="E20" s="18">
        <f t="shared" si="5"/>
        <v>7837591.8899999997</v>
      </c>
      <c r="F20" s="18">
        <f t="shared" si="5"/>
        <v>6269722.0599999996</v>
      </c>
      <c r="G20" s="32">
        <f t="shared" si="0"/>
        <v>79.995515816529704</v>
      </c>
      <c r="H20" s="32">
        <f t="shared" si="1"/>
        <v>115978.29999999981</v>
      </c>
    </row>
    <row r="21" spans="1:8" ht="51" outlineLevel="1" x14ac:dyDescent="0.2">
      <c r="A21" s="9" t="s">
        <v>19</v>
      </c>
      <c r="B21" s="10" t="s">
        <v>20</v>
      </c>
      <c r="C21" s="11">
        <v>6744104.8200000003</v>
      </c>
      <c r="D21" s="11">
        <v>6102083.7599999998</v>
      </c>
      <c r="E21" s="11">
        <v>7828591.8899999997</v>
      </c>
      <c r="F21" s="11">
        <v>6269722.0599999996</v>
      </c>
      <c r="G21" s="29">
        <f t="shared" si="0"/>
        <v>80.087481223906281</v>
      </c>
      <c r="H21" s="29">
        <f t="shared" si="1"/>
        <v>167638.29999999981</v>
      </c>
    </row>
    <row r="22" spans="1:8" ht="38.25" outlineLevel="1" x14ac:dyDescent="0.2">
      <c r="A22" s="9" t="s">
        <v>21</v>
      </c>
      <c r="B22" s="10" t="s">
        <v>22</v>
      </c>
      <c r="C22" s="11">
        <v>51660</v>
      </c>
      <c r="D22" s="11">
        <v>51660</v>
      </c>
      <c r="E22" s="11">
        <v>9000</v>
      </c>
      <c r="F22" s="11">
        <v>0</v>
      </c>
      <c r="G22" s="29">
        <f t="shared" si="0"/>
        <v>0</v>
      </c>
      <c r="H22" s="29">
        <f t="shared" si="1"/>
        <v>-51660</v>
      </c>
    </row>
    <row r="23" spans="1:8" x14ac:dyDescent="0.2">
      <c r="A23" s="16" t="s">
        <v>23</v>
      </c>
      <c r="B23" s="17" t="s">
        <v>89</v>
      </c>
      <c r="C23" s="18">
        <f t="shared" ref="C23:D23" si="6">C24+C25+C26+C27+C28</f>
        <v>69053802.74000001</v>
      </c>
      <c r="D23" s="18">
        <f t="shared" si="6"/>
        <v>22337945.830000002</v>
      </c>
      <c r="E23" s="18">
        <f t="shared" ref="E23:F23" si="7">E24+E25+E26+E27+E28</f>
        <v>127481285.68000001</v>
      </c>
      <c r="F23" s="18">
        <f t="shared" si="7"/>
        <v>52249083.410000004</v>
      </c>
      <c r="G23" s="30">
        <f t="shared" si="0"/>
        <v>40.98568910040192</v>
      </c>
      <c r="H23" s="30">
        <f t="shared" si="1"/>
        <v>29911137.580000002</v>
      </c>
    </row>
    <row r="24" spans="1:8" outlineLevel="1" x14ac:dyDescent="0.2">
      <c r="A24" s="9" t="s">
        <v>24</v>
      </c>
      <c r="B24" s="10" t="s">
        <v>25</v>
      </c>
      <c r="C24" s="11">
        <v>5843060.9800000004</v>
      </c>
      <c r="D24" s="11">
        <v>4635784.92</v>
      </c>
      <c r="E24" s="11">
        <v>6669629.1399999997</v>
      </c>
      <c r="F24" s="11">
        <v>4997708.12</v>
      </c>
      <c r="G24" s="29">
        <f t="shared" si="0"/>
        <v>74.93232404823037</v>
      </c>
      <c r="H24" s="29">
        <f t="shared" si="1"/>
        <v>361923.20000000019</v>
      </c>
    </row>
    <row r="25" spans="1:8" outlineLevel="1" x14ac:dyDescent="0.2">
      <c r="A25" s="9" t="s">
        <v>26</v>
      </c>
      <c r="B25" s="10" t="s">
        <v>27</v>
      </c>
      <c r="C25" s="11">
        <v>27720000</v>
      </c>
      <c r="D25" s="11">
        <v>16054203.310000001</v>
      </c>
      <c r="E25" s="11">
        <v>29372000</v>
      </c>
      <c r="F25" s="11">
        <v>17053499.18</v>
      </c>
      <c r="G25" s="29">
        <f t="shared" si="0"/>
        <v>58.060394865858648</v>
      </c>
      <c r="H25" s="29">
        <f t="shared" si="1"/>
        <v>999295.86999999918</v>
      </c>
    </row>
    <row r="26" spans="1:8" outlineLevel="1" x14ac:dyDescent="0.2">
      <c r="A26" s="9" t="s">
        <v>28</v>
      </c>
      <c r="B26" s="10" t="s">
        <v>29</v>
      </c>
      <c r="C26" s="11">
        <v>33215780.170000002</v>
      </c>
      <c r="D26" s="11">
        <v>675649.6</v>
      </c>
      <c r="E26" s="11">
        <v>82670527.010000005</v>
      </c>
      <c r="F26" s="11">
        <v>29485763.399999999</v>
      </c>
      <c r="G26" s="29">
        <f t="shared" si="0"/>
        <v>35.66659662933241</v>
      </c>
      <c r="H26" s="29">
        <f t="shared" si="1"/>
        <v>28810113.799999997</v>
      </c>
    </row>
    <row r="27" spans="1:8" outlineLevel="1" x14ac:dyDescent="0.2">
      <c r="A27" s="9" t="s">
        <v>30</v>
      </c>
      <c r="B27" s="10" t="s">
        <v>31</v>
      </c>
      <c r="C27" s="11">
        <v>0</v>
      </c>
      <c r="D27" s="11">
        <v>0</v>
      </c>
      <c r="E27" s="11">
        <v>4020336</v>
      </c>
      <c r="F27" s="11">
        <v>0</v>
      </c>
      <c r="G27" s="29">
        <f t="shared" si="0"/>
        <v>0</v>
      </c>
      <c r="H27" s="29">
        <f t="shared" si="1"/>
        <v>0</v>
      </c>
    </row>
    <row r="28" spans="1:8" ht="25.5" outlineLevel="1" x14ac:dyDescent="0.2">
      <c r="A28" s="9" t="s">
        <v>32</v>
      </c>
      <c r="B28" s="10" t="s">
        <v>33</v>
      </c>
      <c r="C28" s="11">
        <v>2274961.59</v>
      </c>
      <c r="D28" s="11">
        <v>972308</v>
      </c>
      <c r="E28" s="11">
        <v>4748793.53</v>
      </c>
      <c r="F28" s="11">
        <v>712112.71</v>
      </c>
      <c r="G28" s="29">
        <f t="shared" si="0"/>
        <v>14.995655328059712</v>
      </c>
      <c r="H28" s="29">
        <f t="shared" si="1"/>
        <v>-260195.29000000004</v>
      </c>
    </row>
    <row r="29" spans="1:8" x14ac:dyDescent="0.2">
      <c r="A29" s="16" t="s">
        <v>34</v>
      </c>
      <c r="B29" s="17" t="s">
        <v>90</v>
      </c>
      <c r="C29" s="18">
        <f t="shared" ref="C29:D29" si="8">C30+C31+C32+C33</f>
        <v>70093638.329999998</v>
      </c>
      <c r="D29" s="18">
        <f t="shared" si="8"/>
        <v>53209287.450000003</v>
      </c>
      <c r="E29" s="18">
        <f t="shared" ref="E29:F29" si="9">E30+E31+E32+E33</f>
        <v>82776997.159999996</v>
      </c>
      <c r="F29" s="18">
        <f t="shared" si="9"/>
        <v>35206068.390000001</v>
      </c>
      <c r="G29" s="32">
        <f t="shared" si="0"/>
        <v>42.531221955237207</v>
      </c>
      <c r="H29" s="32">
        <f t="shared" si="1"/>
        <v>-18003219.060000002</v>
      </c>
    </row>
    <row r="30" spans="1:8" x14ac:dyDescent="0.2">
      <c r="A30" s="12" t="s">
        <v>98</v>
      </c>
      <c r="B30" s="13" t="s">
        <v>99</v>
      </c>
      <c r="C30" s="15">
        <v>0</v>
      </c>
      <c r="D30" s="15">
        <v>0</v>
      </c>
      <c r="E30" s="11">
        <v>9595000</v>
      </c>
      <c r="F30" s="11">
        <v>0</v>
      </c>
      <c r="G30" s="29">
        <f t="shared" si="0"/>
        <v>0</v>
      </c>
      <c r="H30" s="29">
        <f t="shared" si="1"/>
        <v>0</v>
      </c>
    </row>
    <row r="31" spans="1:8" outlineLevel="1" x14ac:dyDescent="0.2">
      <c r="A31" s="9" t="s">
        <v>35</v>
      </c>
      <c r="B31" s="10" t="s">
        <v>36</v>
      </c>
      <c r="C31" s="11">
        <v>33253800</v>
      </c>
      <c r="D31" s="11">
        <v>27350485</v>
      </c>
      <c r="E31" s="11">
        <v>33374149</v>
      </c>
      <c r="F31" s="11">
        <v>25062655</v>
      </c>
      <c r="G31" s="29">
        <f t="shared" si="0"/>
        <v>75.096012185958656</v>
      </c>
      <c r="H31" s="29">
        <f t="shared" si="1"/>
        <v>-2287830</v>
      </c>
    </row>
    <row r="32" spans="1:8" outlineLevel="1" x14ac:dyDescent="0.2">
      <c r="A32" s="9" t="s">
        <v>37</v>
      </c>
      <c r="B32" s="10" t="s">
        <v>38</v>
      </c>
      <c r="C32" s="11">
        <v>26353356.030000001</v>
      </c>
      <c r="D32" s="11">
        <v>16827356.030000001</v>
      </c>
      <c r="E32" s="11">
        <v>8778816</v>
      </c>
      <c r="F32" s="11">
        <v>1643301</v>
      </c>
      <c r="G32" s="29">
        <f t="shared" si="0"/>
        <v>18.718936585525885</v>
      </c>
      <c r="H32" s="29">
        <f t="shared" si="1"/>
        <v>-15184055.030000001</v>
      </c>
    </row>
    <row r="33" spans="1:8" ht="25.5" outlineLevel="1" x14ac:dyDescent="0.2">
      <c r="A33" s="9" t="s">
        <v>39</v>
      </c>
      <c r="B33" s="10" t="s">
        <v>40</v>
      </c>
      <c r="C33" s="11">
        <v>10486482.300000001</v>
      </c>
      <c r="D33" s="11">
        <v>9031446.4199999999</v>
      </c>
      <c r="E33" s="11">
        <v>31029032.16</v>
      </c>
      <c r="F33" s="11">
        <v>8500112.3900000006</v>
      </c>
      <c r="G33" s="29">
        <f t="shared" si="0"/>
        <v>27.394062264557594</v>
      </c>
      <c r="H33" s="29">
        <f t="shared" si="1"/>
        <v>-531334.02999999933</v>
      </c>
    </row>
    <row r="34" spans="1:8" x14ac:dyDescent="0.2">
      <c r="A34" s="16" t="s">
        <v>41</v>
      </c>
      <c r="B34" s="17" t="s">
        <v>91</v>
      </c>
      <c r="C34" s="18">
        <f t="shared" ref="C34:D34" si="10">C35+C36</f>
        <v>3130568.3</v>
      </c>
      <c r="D34" s="18">
        <f t="shared" si="10"/>
        <v>61366.42</v>
      </c>
      <c r="E34" s="18">
        <f t="shared" ref="E34:F34" si="11">E35+E36</f>
        <v>16194891.02</v>
      </c>
      <c r="F34" s="18">
        <f t="shared" si="11"/>
        <v>68555.25</v>
      </c>
      <c r="G34" s="32">
        <f t="shared" si="0"/>
        <v>0.42331405574348846</v>
      </c>
      <c r="H34" s="32">
        <f t="shared" si="1"/>
        <v>7188.8300000000017</v>
      </c>
    </row>
    <row r="35" spans="1:8" ht="25.5" outlineLevel="1" x14ac:dyDescent="0.2">
      <c r="A35" s="9" t="s">
        <v>42</v>
      </c>
      <c r="B35" s="10" t="s">
        <v>43</v>
      </c>
      <c r="C35" s="11">
        <v>688625</v>
      </c>
      <c r="D35" s="11">
        <v>61366.42</v>
      </c>
      <c r="E35" s="11">
        <v>8642804.0500000007</v>
      </c>
      <c r="F35" s="11">
        <v>68555.25</v>
      </c>
      <c r="G35" s="29">
        <f t="shared" si="0"/>
        <v>0.79320611231490312</v>
      </c>
      <c r="H35" s="29">
        <f t="shared" si="1"/>
        <v>7188.8300000000017</v>
      </c>
    </row>
    <row r="36" spans="1:8" ht="25.5" outlineLevel="1" x14ac:dyDescent="0.2">
      <c r="A36" s="9" t="s">
        <v>44</v>
      </c>
      <c r="B36" s="10" t="s">
        <v>45</v>
      </c>
      <c r="C36" s="11">
        <v>2441943.2999999998</v>
      </c>
      <c r="D36" s="11">
        <v>0</v>
      </c>
      <c r="E36" s="11">
        <v>7552086.9699999997</v>
      </c>
      <c r="F36" s="11">
        <v>0</v>
      </c>
      <c r="G36" s="29">
        <f t="shared" si="0"/>
        <v>0</v>
      </c>
      <c r="H36" s="29">
        <f t="shared" si="1"/>
        <v>0</v>
      </c>
    </row>
    <row r="37" spans="1:8" x14ac:dyDescent="0.2">
      <c r="A37" s="16" t="s">
        <v>46</v>
      </c>
      <c r="B37" s="17" t="s">
        <v>92</v>
      </c>
      <c r="C37" s="18">
        <f t="shared" ref="C37:D37" si="12">C38+C39+C40+C41+C42</f>
        <v>568370478.23000002</v>
      </c>
      <c r="D37" s="18">
        <f t="shared" si="12"/>
        <v>381585418.94999999</v>
      </c>
      <c r="E37" s="18">
        <f t="shared" ref="E37:F37" si="13">E38+E39+E40+E41+E42</f>
        <v>620965147.93000007</v>
      </c>
      <c r="F37" s="18">
        <f t="shared" si="13"/>
        <v>448696790.90000004</v>
      </c>
      <c r="G37" s="32">
        <f t="shared" si="0"/>
        <v>72.257966875554914</v>
      </c>
      <c r="H37" s="32">
        <f t="shared" si="1"/>
        <v>67111371.950000048</v>
      </c>
    </row>
    <row r="38" spans="1:8" outlineLevel="1" x14ac:dyDescent="0.2">
      <c r="A38" s="9" t="s">
        <v>47</v>
      </c>
      <c r="B38" s="10" t="s">
        <v>48</v>
      </c>
      <c r="C38" s="11">
        <v>95330963.480000004</v>
      </c>
      <c r="D38" s="11">
        <v>70701084.489999995</v>
      </c>
      <c r="E38" s="11">
        <v>110304972.90000001</v>
      </c>
      <c r="F38" s="11">
        <v>86394774.629999995</v>
      </c>
      <c r="G38" s="29">
        <f t="shared" si="0"/>
        <v>78.323553651858973</v>
      </c>
      <c r="H38" s="29">
        <f t="shared" si="1"/>
        <v>15693690.140000001</v>
      </c>
    </row>
    <row r="39" spans="1:8" outlineLevel="1" x14ac:dyDescent="0.2">
      <c r="A39" s="9" t="s">
        <v>49</v>
      </c>
      <c r="B39" s="10" t="s">
        <v>50</v>
      </c>
      <c r="C39" s="11">
        <v>435769490.30000001</v>
      </c>
      <c r="D39" s="11">
        <v>282398140.75</v>
      </c>
      <c r="E39" s="11">
        <v>464697048.43000001</v>
      </c>
      <c r="F39" s="11">
        <v>332451070.05000001</v>
      </c>
      <c r="G39" s="29">
        <f t="shared" si="0"/>
        <v>71.541463663950736</v>
      </c>
      <c r="H39" s="29">
        <f t="shared" si="1"/>
        <v>50052929.300000012</v>
      </c>
    </row>
    <row r="40" spans="1:8" outlineLevel="1" x14ac:dyDescent="0.2">
      <c r="A40" s="9" t="s">
        <v>51</v>
      </c>
      <c r="B40" s="10" t="s">
        <v>52</v>
      </c>
      <c r="C40" s="11">
        <v>18771098.91</v>
      </c>
      <c r="D40" s="11">
        <v>14519190.140000001</v>
      </c>
      <c r="E40" s="11">
        <v>21331700.489999998</v>
      </c>
      <c r="F40" s="11">
        <v>14739762.76</v>
      </c>
      <c r="G40" s="29">
        <f t="shared" si="0"/>
        <v>69.097926660416945</v>
      </c>
      <c r="H40" s="29">
        <f t="shared" si="1"/>
        <v>220572.61999999918</v>
      </c>
    </row>
    <row r="41" spans="1:8" outlineLevel="1" x14ac:dyDescent="0.2">
      <c r="A41" s="9" t="s">
        <v>53</v>
      </c>
      <c r="B41" s="10" t="s">
        <v>54</v>
      </c>
      <c r="C41" s="11">
        <v>0</v>
      </c>
      <c r="D41" s="11">
        <v>0</v>
      </c>
      <c r="E41" s="11">
        <v>5000749.3600000003</v>
      </c>
      <c r="F41" s="11">
        <v>1032319.47</v>
      </c>
      <c r="G41" s="29"/>
      <c r="H41" s="29">
        <f t="shared" si="1"/>
        <v>1032319.47</v>
      </c>
    </row>
    <row r="42" spans="1:8" outlineLevel="1" x14ac:dyDescent="0.2">
      <c r="A42" s="9" t="s">
        <v>55</v>
      </c>
      <c r="B42" s="10" t="s">
        <v>56</v>
      </c>
      <c r="C42" s="11">
        <v>18498925.539999999</v>
      </c>
      <c r="D42" s="11">
        <v>13967003.57</v>
      </c>
      <c r="E42" s="11">
        <v>19630676.75</v>
      </c>
      <c r="F42" s="11">
        <v>14078863.99</v>
      </c>
      <c r="G42" s="29">
        <f t="shared" si="0"/>
        <v>71.718688913768602</v>
      </c>
      <c r="H42" s="29">
        <f t="shared" si="1"/>
        <v>111860.41999999993</v>
      </c>
    </row>
    <row r="43" spans="1:8" x14ac:dyDescent="0.2">
      <c r="A43" s="16" t="s">
        <v>57</v>
      </c>
      <c r="B43" s="17" t="s">
        <v>93</v>
      </c>
      <c r="C43" s="18">
        <f t="shared" ref="C43:D43" si="14">C44+C45</f>
        <v>86251890.689999998</v>
      </c>
      <c r="D43" s="18">
        <f t="shared" si="14"/>
        <v>62928997.060000002</v>
      </c>
      <c r="E43" s="18">
        <f t="shared" ref="E43:F43" si="15">E44+E45</f>
        <v>118763522.88999999</v>
      </c>
      <c r="F43" s="18">
        <f t="shared" si="15"/>
        <v>89440433.520000011</v>
      </c>
      <c r="G43" s="32">
        <f t="shared" si="0"/>
        <v>75.30968376783558</v>
      </c>
      <c r="H43" s="32">
        <f t="shared" si="1"/>
        <v>26511436.460000008</v>
      </c>
    </row>
    <row r="44" spans="1:8" outlineLevel="1" x14ac:dyDescent="0.2">
      <c r="A44" s="9" t="s">
        <v>58</v>
      </c>
      <c r="B44" s="10" t="s">
        <v>59</v>
      </c>
      <c r="C44" s="11">
        <v>64121397.350000001</v>
      </c>
      <c r="D44" s="11">
        <v>47189232.740000002</v>
      </c>
      <c r="E44" s="11">
        <v>95374077.459999993</v>
      </c>
      <c r="F44" s="11">
        <v>72304694.650000006</v>
      </c>
      <c r="G44" s="29">
        <f t="shared" si="0"/>
        <v>75.811684448874146</v>
      </c>
      <c r="H44" s="29">
        <f t="shared" si="1"/>
        <v>25115461.910000004</v>
      </c>
    </row>
    <row r="45" spans="1:8" ht="25.5" outlineLevel="1" x14ac:dyDescent="0.2">
      <c r="A45" s="9" t="s">
        <v>60</v>
      </c>
      <c r="B45" s="10" t="s">
        <v>61</v>
      </c>
      <c r="C45" s="11">
        <v>22130493.34</v>
      </c>
      <c r="D45" s="11">
        <v>15739764.32</v>
      </c>
      <c r="E45" s="11">
        <v>23389445.43</v>
      </c>
      <c r="F45" s="11">
        <v>17135738.870000001</v>
      </c>
      <c r="G45" s="29">
        <f t="shared" si="0"/>
        <v>73.262698430725465</v>
      </c>
      <c r="H45" s="29">
        <f t="shared" si="1"/>
        <v>1395974.5500000007</v>
      </c>
    </row>
    <row r="46" spans="1:8" outlineLevel="1" x14ac:dyDescent="0.2">
      <c r="A46" s="16" t="s">
        <v>100</v>
      </c>
      <c r="B46" s="19" t="s">
        <v>103</v>
      </c>
      <c r="C46" s="20">
        <f t="shared" ref="C46:F46" si="16">C47</f>
        <v>391759.19</v>
      </c>
      <c r="D46" s="20">
        <f t="shared" si="16"/>
        <v>391759.19</v>
      </c>
      <c r="E46" s="20">
        <f t="shared" si="16"/>
        <v>391735.92</v>
      </c>
      <c r="F46" s="20">
        <f t="shared" si="16"/>
        <v>391735.92</v>
      </c>
      <c r="G46" s="30">
        <f t="shared" si="0"/>
        <v>100</v>
      </c>
      <c r="H46" s="30">
        <f t="shared" si="1"/>
        <v>-23.270000000018626</v>
      </c>
    </row>
    <row r="47" spans="1:8" outlineLevel="1" x14ac:dyDescent="0.2">
      <c r="A47" s="12" t="s">
        <v>101</v>
      </c>
      <c r="B47" s="13" t="s">
        <v>102</v>
      </c>
      <c r="C47" s="14">
        <v>391759.19</v>
      </c>
      <c r="D47" s="14">
        <v>391759.19</v>
      </c>
      <c r="E47" s="11">
        <v>391735.92</v>
      </c>
      <c r="F47" s="11">
        <v>391735.92</v>
      </c>
      <c r="G47" s="29">
        <f t="shared" si="0"/>
        <v>100</v>
      </c>
      <c r="H47" s="29">
        <f t="shared" si="1"/>
        <v>-23.270000000018626</v>
      </c>
    </row>
    <row r="48" spans="1:8" x14ac:dyDescent="0.2">
      <c r="A48" s="16" t="s">
        <v>62</v>
      </c>
      <c r="B48" s="17" t="s">
        <v>94</v>
      </c>
      <c r="C48" s="18">
        <f t="shared" ref="C48:D48" si="17">C49+C50+C51+C52</f>
        <v>82954433.980000004</v>
      </c>
      <c r="D48" s="18">
        <f t="shared" si="17"/>
        <v>39444199.910000004</v>
      </c>
      <c r="E48" s="18">
        <f t="shared" ref="E48:F48" si="18">E49+E50+E51+E52</f>
        <v>48516149.710000001</v>
      </c>
      <c r="F48" s="18">
        <f t="shared" si="18"/>
        <v>23176393.589999996</v>
      </c>
      <c r="G48" s="32">
        <f t="shared" si="0"/>
        <v>47.770471747107642</v>
      </c>
      <c r="H48" s="32">
        <f t="shared" si="1"/>
        <v>-16267806.320000008</v>
      </c>
    </row>
    <row r="49" spans="1:8" outlineLevel="1" x14ac:dyDescent="0.2">
      <c r="A49" s="9" t="s">
        <v>63</v>
      </c>
      <c r="B49" s="10" t="s">
        <v>64</v>
      </c>
      <c r="C49" s="11">
        <v>2138111.7000000002</v>
      </c>
      <c r="D49" s="11">
        <v>2138111.7000000002</v>
      </c>
      <c r="E49" s="11">
        <v>2931622.4</v>
      </c>
      <c r="F49" s="11">
        <v>2414129.2000000002</v>
      </c>
      <c r="G49" s="29">
        <f t="shared" si="0"/>
        <v>82.347890369510083</v>
      </c>
      <c r="H49" s="29">
        <f t="shared" si="1"/>
        <v>276017.5</v>
      </c>
    </row>
    <row r="50" spans="1:8" outlineLevel="1" x14ac:dyDescent="0.2">
      <c r="A50" s="9" t="s">
        <v>65</v>
      </c>
      <c r="B50" s="10" t="s">
        <v>66</v>
      </c>
      <c r="C50" s="11">
        <v>71195856.280000001</v>
      </c>
      <c r="D50" s="11">
        <v>33138492.359999999</v>
      </c>
      <c r="E50" s="11">
        <v>38716307.310000002</v>
      </c>
      <c r="F50" s="11">
        <v>19430961.489999998</v>
      </c>
      <c r="G50" s="29">
        <f t="shared" si="0"/>
        <v>50.18805469854609</v>
      </c>
      <c r="H50" s="29">
        <f t="shared" si="1"/>
        <v>-13707530.870000001</v>
      </c>
    </row>
    <row r="51" spans="1:8" outlineLevel="1" x14ac:dyDescent="0.2">
      <c r="A51" s="9" t="s">
        <v>67</v>
      </c>
      <c r="B51" s="10" t="s">
        <v>68</v>
      </c>
      <c r="C51" s="11">
        <v>8723922</v>
      </c>
      <c r="D51" s="11">
        <v>3536370.36</v>
      </c>
      <c r="E51" s="11">
        <v>5867920</v>
      </c>
      <c r="F51" s="11">
        <v>666407.63</v>
      </c>
      <c r="G51" s="29">
        <f t="shared" si="0"/>
        <v>11.356794741577936</v>
      </c>
      <c r="H51" s="29">
        <f t="shared" si="1"/>
        <v>-2869962.73</v>
      </c>
    </row>
    <row r="52" spans="1:8" ht="25.5" outlineLevel="1" x14ac:dyDescent="0.2">
      <c r="A52" s="9" t="s">
        <v>69</v>
      </c>
      <c r="B52" s="10" t="s">
        <v>70</v>
      </c>
      <c r="C52" s="11">
        <v>896544</v>
      </c>
      <c r="D52" s="11">
        <v>631225.49</v>
      </c>
      <c r="E52" s="11">
        <v>1000300</v>
      </c>
      <c r="F52" s="11">
        <v>664895.27</v>
      </c>
      <c r="G52" s="29">
        <f t="shared" si="0"/>
        <v>66.469586124162745</v>
      </c>
      <c r="H52" s="29">
        <f t="shared" si="1"/>
        <v>33669.780000000028</v>
      </c>
    </row>
    <row r="53" spans="1:8" x14ac:dyDescent="0.2">
      <c r="A53" s="16" t="s">
        <v>71</v>
      </c>
      <c r="B53" s="17" t="s">
        <v>95</v>
      </c>
      <c r="C53" s="18">
        <f>C54+C55</f>
        <v>36471239.5</v>
      </c>
      <c r="D53" s="18">
        <f>D54+D55</f>
        <v>24039620.329999998</v>
      </c>
      <c r="E53" s="18">
        <f>E54+E55</f>
        <v>36515080.170000002</v>
      </c>
      <c r="F53" s="18">
        <f>F54+F55</f>
        <v>25687472.59</v>
      </c>
      <c r="G53" s="32">
        <f t="shared" si="0"/>
        <v>70.347572757362514</v>
      </c>
      <c r="H53" s="32">
        <f t="shared" si="1"/>
        <v>1647852.2600000016</v>
      </c>
    </row>
    <row r="54" spans="1:8" outlineLevel="1" x14ac:dyDescent="0.2">
      <c r="A54" s="9" t="s">
        <v>72</v>
      </c>
      <c r="B54" s="10" t="s">
        <v>73</v>
      </c>
      <c r="C54" s="11">
        <v>28368547.75</v>
      </c>
      <c r="D54" s="11">
        <v>18380830.25</v>
      </c>
      <c r="E54" s="11">
        <v>27672716.809999999</v>
      </c>
      <c r="F54" s="11">
        <v>19188372.120000001</v>
      </c>
      <c r="G54" s="29">
        <f t="shared" si="0"/>
        <v>69.340398529521906</v>
      </c>
      <c r="H54" s="29">
        <f t="shared" si="1"/>
        <v>807541.87000000104</v>
      </c>
    </row>
    <row r="55" spans="1:8" outlineLevel="1" x14ac:dyDescent="0.2">
      <c r="A55" s="9" t="s">
        <v>108</v>
      </c>
      <c r="B55" s="10" t="s">
        <v>107</v>
      </c>
      <c r="C55" s="11">
        <v>8102691.75</v>
      </c>
      <c r="D55" s="11">
        <v>5658790.0800000001</v>
      </c>
      <c r="E55" s="11">
        <v>8842363.3599999994</v>
      </c>
      <c r="F55" s="11">
        <v>6499100.4699999997</v>
      </c>
      <c r="G55" s="29">
        <f t="shared" si="0"/>
        <v>73.499586088034278</v>
      </c>
      <c r="H55" s="29">
        <f t="shared" si="1"/>
        <v>840310.38999999966</v>
      </c>
    </row>
    <row r="56" spans="1:8" ht="25.5" x14ac:dyDescent="0.2">
      <c r="A56" s="16" t="s">
        <v>74</v>
      </c>
      <c r="B56" s="17" t="s">
        <v>97</v>
      </c>
      <c r="C56" s="18">
        <f>C57</f>
        <v>2498.63</v>
      </c>
      <c r="D56" s="18">
        <f>D57</f>
        <v>2498.63</v>
      </c>
      <c r="E56" s="18">
        <f>E57</f>
        <v>10000</v>
      </c>
      <c r="F56" s="18">
        <f>F57</f>
        <v>4618.3100000000004</v>
      </c>
      <c r="G56" s="32">
        <f t="shared" si="0"/>
        <v>46.183100000000003</v>
      </c>
      <c r="H56" s="32">
        <f t="shared" si="1"/>
        <v>2119.6800000000003</v>
      </c>
    </row>
    <row r="57" spans="1:8" ht="25.5" outlineLevel="1" x14ac:dyDescent="0.2">
      <c r="A57" s="9" t="s">
        <v>75</v>
      </c>
      <c r="B57" s="10" t="s">
        <v>76</v>
      </c>
      <c r="C57" s="11">
        <v>2498.63</v>
      </c>
      <c r="D57" s="11">
        <v>2498.63</v>
      </c>
      <c r="E57" s="11">
        <v>10000</v>
      </c>
      <c r="F57" s="11">
        <v>4618.3100000000004</v>
      </c>
      <c r="G57" s="29">
        <f t="shared" si="0"/>
        <v>46.183100000000003</v>
      </c>
      <c r="H57" s="29">
        <f t="shared" si="1"/>
        <v>2119.6800000000003</v>
      </c>
    </row>
    <row r="58" spans="1:8" ht="38.25" x14ac:dyDescent="0.2">
      <c r="A58" s="16" t="s">
        <v>77</v>
      </c>
      <c r="B58" s="17" t="s">
        <v>96</v>
      </c>
      <c r="C58" s="18">
        <f t="shared" ref="C58:D58" si="19">C59+C60+C61</f>
        <v>136131033.77000001</v>
      </c>
      <c r="D58" s="18">
        <f t="shared" si="19"/>
        <v>85792924.099999994</v>
      </c>
      <c r="E58" s="18">
        <f t="shared" ref="E58:F58" si="20">E59+E60+E61</f>
        <v>207457715.84999999</v>
      </c>
      <c r="F58" s="18">
        <f t="shared" si="20"/>
        <v>84811883.659999996</v>
      </c>
      <c r="G58" s="32">
        <f t="shared" si="0"/>
        <v>40.88152774289788</v>
      </c>
      <c r="H58" s="32">
        <f t="shared" si="1"/>
        <v>-981040.43999999762</v>
      </c>
    </row>
    <row r="59" spans="1:8" ht="38.25" outlineLevel="1" x14ac:dyDescent="0.2">
      <c r="A59" s="9" t="s">
        <v>78</v>
      </c>
      <c r="B59" s="10" t="s">
        <v>79</v>
      </c>
      <c r="C59" s="11">
        <v>34696767</v>
      </c>
      <c r="D59" s="11">
        <v>23298926.699999999</v>
      </c>
      <c r="E59" s="11">
        <v>35510258</v>
      </c>
      <c r="F59" s="11">
        <v>30293041.5</v>
      </c>
      <c r="G59" s="29">
        <f t="shared" si="0"/>
        <v>85.307860900362925</v>
      </c>
      <c r="H59" s="29">
        <f t="shared" si="1"/>
        <v>6994114.8000000007</v>
      </c>
    </row>
    <row r="60" spans="1:8" outlineLevel="1" x14ac:dyDescent="0.2">
      <c r="A60" s="9" t="s">
        <v>80</v>
      </c>
      <c r="B60" s="10" t="s">
        <v>81</v>
      </c>
      <c r="C60" s="11">
        <v>3108679.15</v>
      </c>
      <c r="D60" s="11">
        <v>2304126.34</v>
      </c>
      <c r="E60" s="11">
        <v>8653821.1199999992</v>
      </c>
      <c r="F60" s="11">
        <v>6622424.71</v>
      </c>
      <c r="G60" s="29">
        <f t="shared" si="0"/>
        <v>76.526018023353842</v>
      </c>
      <c r="H60" s="29">
        <f t="shared" si="1"/>
        <v>4318298.37</v>
      </c>
    </row>
    <row r="61" spans="1:8" ht="25.5" outlineLevel="1" x14ac:dyDescent="0.2">
      <c r="A61" s="9" t="s">
        <v>82</v>
      </c>
      <c r="B61" s="10" t="s">
        <v>83</v>
      </c>
      <c r="C61" s="11">
        <v>98325587.620000005</v>
      </c>
      <c r="D61" s="11">
        <v>60189871.060000002</v>
      </c>
      <c r="E61" s="11">
        <v>163293636.72999999</v>
      </c>
      <c r="F61" s="11">
        <v>47896417.450000003</v>
      </c>
      <c r="G61" s="29">
        <f t="shared" si="0"/>
        <v>29.331465946339947</v>
      </c>
      <c r="H61" s="29">
        <f t="shared" si="1"/>
        <v>-12293453.609999999</v>
      </c>
    </row>
    <row r="62" spans="1:8" x14ac:dyDescent="0.2">
      <c r="A62" s="21"/>
      <c r="B62" s="22" t="s">
        <v>84</v>
      </c>
      <c r="C62" s="31">
        <f>C9+C18+C20+C23+C29+C34+C37+C43+C46+C48+C53+C56+C58</f>
        <v>1143978019.5000002</v>
      </c>
      <c r="D62" s="31">
        <f>D9+D18+D20+D23+D29+D34+D37+D43+D46+D48+D53+D56+D58</f>
        <v>734814091.30000007</v>
      </c>
      <c r="E62" s="31">
        <f>E9+E18+E20+E23+E29+E34+E37+E43+E46+E48+E53+E56+E58</f>
        <v>1370621907.1400001</v>
      </c>
      <c r="F62" s="31">
        <f>F9+F18+F20+F23+F29+F34+F37+F43+F46+F48+F53+F56+F58</f>
        <v>839057516.8499999</v>
      </c>
      <c r="G62" s="32">
        <f t="shared" si="0"/>
        <v>61.217284831001585</v>
      </c>
      <c r="H62" s="32">
        <f t="shared" si="1"/>
        <v>104243425.54999983</v>
      </c>
    </row>
  </sheetData>
  <mergeCells count="4">
    <mergeCell ref="A1:E1"/>
    <mergeCell ref="A5:G5"/>
    <mergeCell ref="A3:F3"/>
    <mergeCell ref="A4:F4"/>
  </mergeCells>
  <pageMargins left="0.74803149606299213" right="0.74803149606299213" top="0.98425196850393704" bottom="0.98425196850393704" header="0.51181102362204722" footer="0.51181102362204722"/>
  <pageSetup paperSize="9" scale="5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Расходы</vt:lpstr>
      <vt:lpstr>Расходы!FIO</vt:lpstr>
      <vt:lpstr>Расходы!LAST_CELL</vt:lpstr>
      <vt:lpstr>Расходы!SIGN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39forea</dc:creator>
  <dc:description>POI HSSF rep:2.55.0.44</dc:description>
  <cp:lastModifiedBy>Рафиенко Елена Артуровна</cp:lastModifiedBy>
  <cp:lastPrinted>2023-11-16T08:39:51Z</cp:lastPrinted>
  <dcterms:created xsi:type="dcterms:W3CDTF">2023-03-24T05:42:26Z</dcterms:created>
  <dcterms:modified xsi:type="dcterms:W3CDTF">2024-10-17T09:03:58Z</dcterms:modified>
</cp:coreProperties>
</file>