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полугодие 2024\"/>
    </mc:Choice>
  </mc:AlternateContent>
  <bookViews>
    <workbookView xWindow="0" yWindow="0" windowWidth="18765" windowHeight="11220"/>
  </bookViews>
  <sheets>
    <sheet name="Бюджет" sheetId="1" r:id="rId1"/>
  </sheets>
  <definedNames>
    <definedName name="APPT" localSheetId="0">Бюджет!#REF!</definedName>
    <definedName name="FIO" localSheetId="0">Бюджет!$E$18</definedName>
    <definedName name="LAST_CELL" localSheetId="0">Бюджет!$I$66</definedName>
    <definedName name="SIGN" localSheetId="0">Бюджет!$A$18:$G$19</definedName>
  </definedNames>
  <calcPr calcId="162913"/>
  <fileRecoveryPr repairLoad="1"/>
</workbook>
</file>

<file path=xl/calcChain.xml><?xml version="1.0" encoding="utf-8"?>
<calcChain xmlns="http://schemas.openxmlformats.org/spreadsheetml/2006/main">
  <c r="C37" i="1" l="1"/>
  <c r="D37" i="1"/>
  <c r="F37" i="1"/>
  <c r="E37" i="1"/>
  <c r="F20" i="1"/>
  <c r="E20" i="1"/>
  <c r="C20" i="1"/>
  <c r="D20" i="1"/>
  <c r="F9" i="1"/>
  <c r="E9" i="1"/>
  <c r="H10" i="1"/>
  <c r="H11" i="1"/>
  <c r="H12" i="1"/>
  <c r="H13" i="1"/>
  <c r="H14" i="1"/>
  <c r="H15" i="1"/>
  <c r="H16" i="1"/>
  <c r="H17" i="1"/>
  <c r="H19" i="1"/>
  <c r="H21" i="1"/>
  <c r="H22" i="1"/>
  <c r="H24" i="1"/>
  <c r="H25" i="1"/>
  <c r="H26" i="1"/>
  <c r="H27" i="1"/>
  <c r="H28" i="1"/>
  <c r="H30" i="1"/>
  <c r="H31" i="1"/>
  <c r="H32" i="1"/>
  <c r="H33" i="1"/>
  <c r="H35" i="1"/>
  <c r="H36" i="1"/>
  <c r="H38" i="1"/>
  <c r="H39" i="1"/>
  <c r="H40" i="1"/>
  <c r="H41" i="1"/>
  <c r="H43" i="1"/>
  <c r="H44" i="1"/>
  <c r="H46" i="1"/>
  <c r="H48" i="1"/>
  <c r="H49" i="1"/>
  <c r="H50" i="1"/>
  <c r="H51" i="1"/>
  <c r="H53" i="1"/>
  <c r="H54" i="1"/>
  <c r="H56" i="1"/>
  <c r="H58" i="1"/>
  <c r="H59" i="1"/>
  <c r="H60" i="1"/>
  <c r="G15" i="1"/>
  <c r="G10" i="1"/>
  <c r="G11" i="1"/>
  <c r="G12" i="1"/>
  <c r="G13" i="1"/>
  <c r="G14" i="1"/>
  <c r="G16" i="1"/>
  <c r="G17" i="1"/>
  <c r="G19" i="1"/>
  <c r="G21" i="1"/>
  <c r="G22" i="1"/>
  <c r="G24" i="1"/>
  <c r="G25" i="1"/>
  <c r="G26" i="1"/>
  <c r="G27" i="1"/>
  <c r="G28" i="1"/>
  <c r="G30" i="1"/>
  <c r="G31" i="1"/>
  <c r="G32" i="1"/>
  <c r="G33" i="1"/>
  <c r="G35" i="1"/>
  <c r="G36" i="1"/>
  <c r="G38" i="1"/>
  <c r="G39" i="1"/>
  <c r="G40" i="1"/>
  <c r="G41" i="1"/>
  <c r="G43" i="1"/>
  <c r="G44" i="1"/>
  <c r="G46" i="1"/>
  <c r="G48" i="1"/>
  <c r="G49" i="1"/>
  <c r="G50" i="1"/>
  <c r="G51" i="1"/>
  <c r="G53" i="1"/>
  <c r="G54" i="1"/>
  <c r="G56" i="1"/>
  <c r="G58" i="1"/>
  <c r="G59" i="1"/>
  <c r="G60" i="1"/>
  <c r="D57" i="1"/>
  <c r="C57" i="1"/>
  <c r="D55" i="1"/>
  <c r="C55" i="1"/>
  <c r="D52" i="1"/>
  <c r="C52" i="1"/>
  <c r="D47" i="1"/>
  <c r="C47" i="1"/>
  <c r="D45" i="1"/>
  <c r="C45" i="1"/>
  <c r="D42" i="1"/>
  <c r="C42" i="1"/>
  <c r="D34" i="1"/>
  <c r="C34" i="1"/>
  <c r="D29" i="1"/>
  <c r="C29" i="1"/>
  <c r="D23" i="1"/>
  <c r="C23" i="1"/>
  <c r="D18" i="1"/>
  <c r="C18" i="1"/>
  <c r="D9" i="1"/>
  <c r="C9" i="1"/>
  <c r="D61" i="1" l="1"/>
  <c r="C61" i="1"/>
  <c r="F57" i="1"/>
  <c r="E57" i="1"/>
  <c r="F55" i="1"/>
  <c r="E55" i="1"/>
  <c r="E52" i="1"/>
  <c r="E47" i="1"/>
  <c r="E42" i="1"/>
  <c r="E34" i="1"/>
  <c r="E29" i="1"/>
  <c r="E23" i="1"/>
  <c r="F52" i="1"/>
  <c r="H9" i="1"/>
  <c r="G55" i="1" l="1"/>
  <c r="H55" i="1"/>
  <c r="G57" i="1"/>
  <c r="H57" i="1"/>
  <c r="H52" i="1"/>
  <c r="G52" i="1"/>
  <c r="G9" i="1"/>
  <c r="F18" i="1"/>
  <c r="H18" i="1" s="1"/>
  <c r="E18" i="1"/>
  <c r="G18" i="1" l="1"/>
  <c r="F47" i="1"/>
  <c r="F42" i="1"/>
  <c r="F34" i="1"/>
  <c r="F29" i="1"/>
  <c r="F23" i="1"/>
  <c r="F45" i="1"/>
  <c r="E45" i="1"/>
  <c r="E61" i="1" s="1"/>
  <c r="G20" i="1" l="1"/>
  <c r="H20" i="1"/>
  <c r="H37" i="1"/>
  <c r="G37" i="1"/>
  <c r="H29" i="1"/>
  <c r="G29" i="1"/>
  <c r="H23" i="1"/>
  <c r="G23" i="1"/>
  <c r="G42" i="1"/>
  <c r="H42" i="1"/>
  <c r="F61" i="1"/>
  <c r="H61" i="1" s="1"/>
  <c r="G45" i="1"/>
  <c r="H45" i="1"/>
  <c r="G47" i="1"/>
  <c r="H47" i="1"/>
  <c r="G34" i="1"/>
  <c r="H34" i="1"/>
  <c r="G61" i="1" l="1"/>
</calcChain>
</file>

<file path=xl/sharedStrings.xml><?xml version="1.0" encoding="utf-8"?>
<sst xmlns="http://schemas.openxmlformats.org/spreadsheetml/2006/main" count="123" uniqueCount="123">
  <si>
    <t>руб.</t>
  </si>
  <si>
    <t>01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</si>
  <si>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</si>
  <si>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</si>
  <si>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</si>
  <si>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</si>
  <si>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</si>
  <si>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</si>
  <si>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</si>
  <si>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</si>
  <si>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</si>
  <si>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</si>
  <si>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</si>
  <si>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</si>
  <si>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</si>
  <si>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</si>
  <si>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</t>
  </si>
  <si>
    <t>0203</t>
  </si>
  <si>
    <t>Мобилизационная и вневойсковая подготовка</t>
  </si>
  <si>
    <t>03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</si>
  <si>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</si>
  <si>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</si>
  <si>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0314</t>
  </si>
  <si>
    <t>Другие вопросы в области национальной безопасности и правоохранительной деятельности</t>
  </si>
  <si>
    <t>04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</si>
  <si>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</si>
  <si>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</si>
  <si>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</si>
  <si>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</si>
  <si>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</si>
  <si>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</si>
  <si>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</si>
  <si>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</si>
  <si>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</si>
  <si>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</si>
  <si>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</t>
  </si>
  <si>
    <t>0502</t>
  </si>
  <si>
    <t>Коммунальное хозяйство</t>
  </si>
  <si>
    <t>0503</t>
  </si>
  <si>
    <t>Благоустройство</t>
  </si>
  <si>
    <t>0505</t>
  </si>
  <si>
    <t>Другие вопросы в области жилищно-коммунального хозяйства</t>
  </si>
  <si>
    <t>06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</si>
  <si>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</si>
  <si>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</si>
  <si>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</si>
  <si>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</si>
  <si>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</si>
  <si>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</si>
  <si>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</si>
  <si>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</si>
  <si>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</si>
  <si>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</si>
  <si>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</si>
  <si>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0709</t>
  </si>
  <si>
    <t>Другие вопросы в области образования</t>
  </si>
  <si>
    <t>08</t>
  </si>
  <si>
    <t>0801</t>
  </si>
  <si>
    <t>Культура</t>
  </si>
  <si>
    <t>0804</t>
  </si>
  <si>
    <t>Другие вопросы в области культуры, кинематографии</t>
  </si>
  <si>
    <t>10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</si>
  <si>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</si>
  <si>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</si>
  <si>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</si>
  <si>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</si>
  <si>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</si>
  <si>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</si>
  <si>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</si>
  <si>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</si>
  <si>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</t>
  </si>
  <si>
    <t>1102</t>
  </si>
  <si>
    <t>Массовый спорт</t>
  </si>
  <si>
    <t>13</t>
  </si>
  <si>
    <t>1301</t>
  </si>
  <si>
    <t>Обслуживание государственного внутреннего и муниципального долга</t>
  </si>
  <si>
    <t>14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</si>
  <si>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</si>
  <si>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</si>
  <si>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</si>
  <si>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</si>
  <si>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</si>
  <si>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</si>
  <si>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ВСЕГО РАСХОДОВ</t>
  </si>
  <si>
    <t xml:space="preserve">Наименование 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</si>
  <si>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</si>
  <si>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</si>
  <si>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</si>
  <si>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</si>
  <si>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</si>
  <si>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</si>
  <si>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</si>
  <si>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</si>
  <si>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</si>
  <si>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</si>
  <si>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</si>
  <si>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(муниципального) долга</t>
  </si>
  <si>
    <t>0501</t>
  </si>
  <si>
    <t>Жилищное хозяйство</t>
  </si>
  <si>
    <t>09</t>
  </si>
  <si>
    <t>0909</t>
  </si>
  <si>
    <t>Другие вопросы в области здравоохранения</t>
  </si>
  <si>
    <t>Здравоохранение</t>
  </si>
  <si>
    <t xml:space="preserve">Сведения об исполнении районного бюджета в разрезе разделов и подразделов </t>
  </si>
  <si>
    <t>План на 2023 год</t>
  </si>
  <si>
    <t>Исполнено 
за 1 полуг. 2023 года</t>
  </si>
  <si>
    <t>1103</t>
  </si>
  <si>
    <t>Спорт высших достижений</t>
  </si>
  <si>
    <t>План на 2024 год</t>
  </si>
  <si>
    <t>Исполнено 
за 1 полуг. 2024 года</t>
  </si>
  <si>
    <r>
      <t xml:space="preserve">классификации расходов бюджета </t>
    </r>
    <r>
      <rPr>
        <b/>
        <u/>
        <sz val="11"/>
        <rFont val="Times New Roman"/>
        <family val="1"/>
        <charset val="204"/>
      </rPr>
      <t>на 1 июля  2023-2024 г.г.</t>
    </r>
  </si>
  <si>
    <t>% исполнения</t>
  </si>
  <si>
    <t xml:space="preserve">Отклонение </t>
  </si>
  <si>
    <t>1</t>
  </si>
  <si>
    <t>2</t>
  </si>
  <si>
    <t>3</t>
  </si>
  <si>
    <t>4</t>
  </si>
  <si>
    <t>5</t>
  </si>
  <si>
    <t>6</t>
  </si>
  <si>
    <t>7</t>
  </si>
  <si>
    <t>8=6-4</t>
  </si>
  <si>
    <t>0107</t>
  </si>
  <si>
    <t>Обеспечение проведения выборов и референдумов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</si>
</sst>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yy\ hh:mm"/>
  </numFmts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0"/>
      <name val="Arial Cyr"/>
    </font>
  </fonts>
  <fills count="22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99FD9B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9">
    <xf numFmtId="0" fontId="0" fillId="0" borderId="0"/>
    <xf numFmtId="0" fontId="6" fillId="2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4" borderId="0" applyNumberFormat="0" applyBorder="0" applyAlignment="0" applyProtection="0"/>
    <xf numFmtId="0" fontId="6" fillId="17" borderId="0" applyNumberFormat="0" applyBorder="0" applyAlignment="0" applyProtection="0"/>
    <xf numFmtId="0" fontId="6" fillId="3" borderId="0" applyNumberFormat="0" applyBorder="0" applyAlignment="0" applyProtection="0"/>
    <xf numFmtId="0" fontId="6" fillId="6" borderId="0" applyNumberFormat="0" applyBorder="0" applyAlignment="0" applyProtection="0"/>
    <xf numFmtId="0" fontId="6" fillId="9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10" fillId="0" borderId="0"/>
  </cellStyleXfs>
  <cellXfs count="35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wrapText="1"/>
    </xf>
    <xf numFmtId="49" fontId="7" fillId="0" borderId="1" xfId="19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49" fontId="8" fillId="0" borderId="1" xfId="19" applyNumberFormat="1" applyFont="1" applyBorder="1" applyAlignment="1" applyProtection="1">
      <alignment horizontal="center" vertical="center" wrapText="1"/>
    </xf>
    <xf numFmtId="49" fontId="8" fillId="0" borderId="1" xfId="19" applyNumberFormat="1" applyFont="1" applyBorder="1" applyAlignment="1" applyProtection="1">
      <alignment horizontal="left" vertical="center" wrapText="1"/>
    </xf>
    <xf numFmtId="4" fontId="8" fillId="0" borderId="1" xfId="19" applyNumberFormat="1" applyFont="1" applyBorder="1" applyAlignment="1" applyProtection="1">
      <alignment horizontal="right" vertical="center" wrapText="1"/>
    </xf>
    <xf numFmtId="4" fontId="8" fillId="20" borderId="1" xfId="0" applyNumberFormat="1" applyFont="1" applyFill="1" applyBorder="1" applyAlignment="1" applyProtection="1">
      <alignment horizontal="right" vertical="center" wrapText="1"/>
    </xf>
    <xf numFmtId="49" fontId="7" fillId="21" borderId="1" xfId="0" applyNumberFormat="1" applyFont="1" applyFill="1" applyBorder="1" applyAlignment="1" applyProtection="1">
      <alignment horizontal="center" vertical="center" wrapText="1"/>
    </xf>
    <xf numFmtId="49" fontId="7" fillId="21" borderId="1" xfId="0" applyNumberFormat="1" applyFont="1" applyFill="1" applyBorder="1" applyAlignment="1" applyProtection="1">
      <alignment horizontal="left" vertical="center" wrapText="1"/>
    </xf>
    <xf numFmtId="4" fontId="7" fillId="21" borderId="1" xfId="0" applyNumberFormat="1" applyFont="1" applyFill="1" applyBorder="1" applyAlignment="1" applyProtection="1">
      <alignment horizontal="right" vertical="center" wrapText="1"/>
    </xf>
    <xf numFmtId="0" fontId="7" fillId="21" borderId="1" xfId="0" applyNumberFormat="1" applyFont="1" applyFill="1" applyBorder="1" applyAlignment="1">
      <alignment vertical="top" wrapText="1"/>
    </xf>
    <xf numFmtId="4" fontId="7" fillId="21" borderId="1" xfId="19" applyNumberFormat="1" applyFont="1" applyFill="1" applyBorder="1" applyAlignment="1" applyProtection="1">
      <alignment horizontal="right" vertical="center" wrapText="1"/>
    </xf>
    <xf numFmtId="4" fontId="7" fillId="21" borderId="1" xfId="0" applyNumberFormat="1" applyFont="1" applyFill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0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center"/>
    </xf>
    <xf numFmtId="0" fontId="0" fillId="0" borderId="0" xfId="0" applyAlignment="1">
      <alignment horizontal="center"/>
    </xf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vertical="center"/>
    </xf>
    <xf numFmtId="4" fontId="11" fillId="0" borderId="1" xfId="0" applyNumberFormat="1" applyFont="1" applyBorder="1" applyAlignment="1" applyProtection="1">
      <alignment horizontal="right" vertical="center" wrapText="1"/>
    </xf>
    <xf numFmtId="0" fontId="8" fillId="0" borderId="2" xfId="0" applyFont="1" applyBorder="1" applyAlignment="1" applyProtection="1">
      <alignment horizontal="right" wrapText="1"/>
    </xf>
    <xf numFmtId="0" fontId="0" fillId="0" borderId="2" xfId="0" applyBorder="1" applyAlignment="1"/>
    <xf numFmtId="4" fontId="7" fillId="21" borderId="1" xfId="0" applyNumberFormat="1" applyFont="1" applyFill="1" applyBorder="1" applyAlignment="1">
      <alignment vertical="center"/>
    </xf>
    <xf numFmtId="49" fontId="7" fillId="21" borderId="1" xfId="0" applyNumberFormat="1" applyFont="1" applyFill="1" applyBorder="1" applyAlignment="1" applyProtection="1">
      <alignment horizontal="center"/>
    </xf>
    <xf numFmtId="49" fontId="7" fillId="21" borderId="1" xfId="0" applyNumberFormat="1" applyFont="1" applyFill="1" applyBorder="1" applyAlignment="1" applyProtection="1">
      <alignment horizontal="left"/>
    </xf>
    <xf numFmtId="0" fontId="4" fillId="0" borderId="0" xfId="0" applyFont="1"/>
    <xf numFmtId="4" fontId="8" fillId="20" borderId="1" xfId="0" applyNumberFormat="1" applyFont="1" applyFill="1" applyBorder="1" applyAlignment="1">
      <alignment vertical="center"/>
    </xf>
  </cellXfs>
  <cellStyles count="39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Normal" xfId="38"/>
    <cellStyle name="Обычный" xfId="0" builtinId="0"/>
    <cellStyle name="Обычный_Бюджет" xfId="19"/>
  </cellStyles>
  <dxfs count="0"/>
  <tableStyles count="0" defaultTableStyle="TableStyleMedium9" defaultPivotStyle="PivotStyleLight16"/>
  <colors>
    <mruColors>
      <color rgb="FF99FD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71"/>
  <sheetViews>
    <sheetView showGridLines="0" tabSelected="1" topLeftCell="A43" workbookViewId="0">
      <selection activeCell="H60" sqref="H60"/>
    </sheetView>
  </sheetViews>
  <sheetFormatPr defaultRowHeight="12.75" customHeight="1" outlineLevelRow="1" x14ac:dyDescent="0.2"/>
  <cols>
    <col min="1" max="1" width="6.42578125" customWidth="1"/>
    <col min="2" max="2" width="38.140625" customWidth="1"/>
    <col min="3" max="6" width="15.42578125" customWidth="1"/>
    <col min="7" max="7" width="12.42578125" customWidth="1"/>
    <col min="8" max="8" width="13.42578125" customWidth="1"/>
    <col min="9" max="9" width="9.140625" customWidth="1"/>
  </cols>
  <sheetData>
    <row r="1" spans="1:9" x14ac:dyDescent="0.2">
      <c r="A1" s="21"/>
      <c r="B1" s="21"/>
      <c r="C1" s="21"/>
      <c r="D1" s="21"/>
      <c r="E1" s="21"/>
      <c r="F1" s="1"/>
      <c r="G1" s="1"/>
      <c r="H1" s="1"/>
      <c r="I1" s="1"/>
    </row>
    <row r="2" spans="1:9" ht="14.25" x14ac:dyDescent="0.2">
      <c r="A2" s="2"/>
      <c r="B2" s="2"/>
      <c r="C2" s="2"/>
      <c r="D2" s="2"/>
      <c r="E2" s="2"/>
      <c r="F2" s="2"/>
      <c r="G2" s="2"/>
      <c r="H2" s="2"/>
      <c r="I2" s="2"/>
    </row>
    <row r="3" spans="1:9" ht="12" customHeight="1" x14ac:dyDescent="0.2">
      <c r="A3" s="23" t="s">
        <v>103</v>
      </c>
      <c r="B3" s="24"/>
      <c r="C3" s="24"/>
      <c r="D3" s="24"/>
      <c r="E3" s="24"/>
      <c r="F3" s="24"/>
      <c r="G3" s="3"/>
      <c r="H3" s="2"/>
      <c r="I3" s="2"/>
    </row>
    <row r="4" spans="1:9" ht="14.25" x14ac:dyDescent="0.2">
      <c r="A4" s="23" t="s">
        <v>110</v>
      </c>
      <c r="B4" s="23"/>
      <c r="C4" s="23"/>
      <c r="D4" s="23"/>
      <c r="E4" s="23"/>
      <c r="F4" s="23"/>
      <c r="G4" s="1"/>
      <c r="H4" s="1"/>
      <c r="I4" s="1"/>
    </row>
    <row r="5" spans="1:9" x14ac:dyDescent="0.2">
      <c r="A5" s="22"/>
      <c r="B5" s="22"/>
      <c r="C5" s="22"/>
      <c r="D5" s="22"/>
      <c r="E5" s="22"/>
      <c r="F5" s="22"/>
      <c r="G5" s="22"/>
      <c r="H5" s="4"/>
      <c r="I5" s="4"/>
    </row>
    <row r="6" spans="1:9" x14ac:dyDescent="0.2">
      <c r="A6" s="5"/>
      <c r="B6" s="5"/>
      <c r="C6" s="5"/>
      <c r="D6" s="5"/>
      <c r="E6" s="5"/>
      <c r="F6" s="28" t="s">
        <v>0</v>
      </c>
      <c r="G6" s="29"/>
      <c r="H6" s="29"/>
      <c r="I6" s="1"/>
    </row>
    <row r="7" spans="1:9" ht="43.5" customHeight="1" x14ac:dyDescent="0.2">
      <c r="A7" s="7"/>
      <c r="B7" s="7" t="s">
        <v>84</v>
      </c>
      <c r="C7" s="6" t="s">
        <v>104</v>
      </c>
      <c r="D7" s="6" t="s">
        <v>105</v>
      </c>
      <c r="E7" s="6" t="s">
        <v>108</v>
      </c>
      <c r="F7" s="6" t="s">
        <v>109</v>
      </c>
      <c r="G7" s="6" t="s">
        <v>111</v>
      </c>
      <c r="H7" s="25" t="s">
        <v>112</v>
      </c>
    </row>
    <row r="8" spans="1:9" ht="15" customHeight="1" x14ac:dyDescent="0.2">
      <c r="A8" s="7" t="s">
        <v>113</v>
      </c>
      <c r="B8" s="7" t="s">
        <v>114</v>
      </c>
      <c r="C8" s="6" t="s">
        <v>115</v>
      </c>
      <c r="D8" s="6" t="s">
        <v>116</v>
      </c>
      <c r="E8" s="6" t="s">
        <v>117</v>
      </c>
      <c r="F8" s="6" t="s">
        <v>118</v>
      </c>
      <c r="G8" s="6" t="s">
        <v>119</v>
      </c>
      <c r="H8" s="25" t="s">
        <v>120</v>
      </c>
    </row>
    <row r="9" spans="1:9" x14ac:dyDescent="0.2">
      <c r="A9" s="15" t="s">
        <v>1</v>
      </c>
      <c r="B9" s="16" t="s">
        <v>85</v>
      </c>
      <c r="C9" s="17">
        <f>C10+C11+C12+C13+C14+C16+C17</f>
        <v>81106938.329999998</v>
      </c>
      <c r="D9" s="17">
        <f t="shared" ref="D9" si="0">D10+D11+D12+D13+D14+D16+D17</f>
        <v>36130369.740000002</v>
      </c>
      <c r="E9" s="17">
        <f>E10+E11+E12+E13+E14+E15+E16+E17</f>
        <v>101896670.25</v>
      </c>
      <c r="F9" s="17">
        <f>F10+F11+F12+F13+F14+F15+F16+F17</f>
        <v>45168908.82</v>
      </c>
      <c r="G9" s="30">
        <f>F9/E9*100</f>
        <v>44.328149986824521</v>
      </c>
      <c r="H9" s="30">
        <f>F9-D9</f>
        <v>9038539.0799999982</v>
      </c>
    </row>
    <row r="10" spans="1:9" ht="38.25" outlineLevel="1" x14ac:dyDescent="0.2">
      <c r="A10" s="8" t="s">
        <v>2</v>
      </c>
      <c r="B10" s="9" t="s">
        <v>3</v>
      </c>
      <c r="C10" s="27">
        <v>2125463.9700000002</v>
      </c>
      <c r="D10" s="27">
        <v>797009.34</v>
      </c>
      <c r="E10" s="27">
        <v>2247415.81</v>
      </c>
      <c r="F10" s="27">
        <v>1096936.1299999999</v>
      </c>
      <c r="G10" s="26">
        <f t="shared" ref="G10:G61" si="1">F10/E10*100</f>
        <v>48.808775177211196</v>
      </c>
      <c r="H10" s="34">
        <f t="shared" ref="H10:H61" si="2">F10-D10</f>
        <v>299926.78999999992</v>
      </c>
    </row>
    <row r="11" spans="1:9" ht="51" outlineLevel="1" x14ac:dyDescent="0.2">
      <c r="A11" s="8" t="s">
        <v>4</v>
      </c>
      <c r="B11" s="9" t="s">
        <v>5</v>
      </c>
      <c r="C11" s="27">
        <v>4694911.99</v>
      </c>
      <c r="D11" s="27">
        <v>2521566.66</v>
      </c>
      <c r="E11" s="27">
        <v>4203338.58</v>
      </c>
      <c r="F11" s="27">
        <v>1942749.17</v>
      </c>
      <c r="G11" s="26">
        <f t="shared" si="1"/>
        <v>46.219192982545792</v>
      </c>
      <c r="H11" s="34">
        <f t="shared" si="2"/>
        <v>-578817.49000000022</v>
      </c>
    </row>
    <row r="12" spans="1:9" ht="63.75" outlineLevel="1" x14ac:dyDescent="0.2">
      <c r="A12" s="8" t="s">
        <v>6</v>
      </c>
      <c r="B12" s="9" t="s">
        <v>7</v>
      </c>
      <c r="C12" s="27">
        <v>39684513.619999997</v>
      </c>
      <c r="D12" s="27">
        <v>17681603.82</v>
      </c>
      <c r="E12" s="27">
        <v>43557725.219999999</v>
      </c>
      <c r="F12" s="27">
        <v>20121259.960000001</v>
      </c>
      <c r="G12" s="26">
        <f t="shared" si="1"/>
        <v>46.194469197764967</v>
      </c>
      <c r="H12" s="34">
        <f t="shared" si="2"/>
        <v>2439656.1400000006</v>
      </c>
    </row>
    <row r="13" spans="1:9" outlineLevel="1" x14ac:dyDescent="0.2">
      <c r="A13" s="8" t="s">
        <v>8</v>
      </c>
      <c r="B13" s="9" t="s">
        <v>9</v>
      </c>
      <c r="C13" s="27">
        <v>1500</v>
      </c>
      <c r="D13" s="27">
        <v>0</v>
      </c>
      <c r="E13" s="27">
        <v>16200</v>
      </c>
      <c r="F13" s="27">
        <v>0</v>
      </c>
      <c r="G13" s="26">
        <f t="shared" si="1"/>
        <v>0</v>
      </c>
      <c r="H13" s="34">
        <f t="shared" si="2"/>
        <v>0</v>
      </c>
    </row>
    <row r="14" spans="1:9" ht="51" outlineLevel="1" x14ac:dyDescent="0.2">
      <c r="A14" s="8" t="s">
        <v>10</v>
      </c>
      <c r="B14" s="9" t="s">
        <v>11</v>
      </c>
      <c r="C14" s="27">
        <v>17281259.09</v>
      </c>
      <c r="D14" s="27">
        <v>6902430.7400000002</v>
      </c>
      <c r="E14" s="27">
        <v>22114386.120000001</v>
      </c>
      <c r="F14" s="27">
        <v>10262699.59</v>
      </c>
      <c r="G14" s="26">
        <f t="shared" si="1"/>
        <v>46.407345581790899</v>
      </c>
      <c r="H14" s="34">
        <f t="shared" si="2"/>
        <v>3360268.8499999996</v>
      </c>
    </row>
    <row r="15" spans="1:9" ht="25.5" outlineLevel="1" x14ac:dyDescent="0.2">
      <c r="A15" s="8" t="s">
        <v>121</v>
      </c>
      <c r="B15" s="9" t="s">
        <v>122</v>
      </c>
      <c r="C15" s="27">
        <v>0</v>
      </c>
      <c r="D15" s="27">
        <v>0</v>
      </c>
      <c r="E15" s="27">
        <v>1802900</v>
      </c>
      <c r="F15" s="27">
        <v>1500000</v>
      </c>
      <c r="G15" s="26">
        <f t="shared" si="1"/>
        <v>83.19929003272506</v>
      </c>
      <c r="H15" s="34">
        <f t="shared" si="2"/>
        <v>1500000</v>
      </c>
    </row>
    <row r="16" spans="1:9" outlineLevel="1" x14ac:dyDescent="0.2">
      <c r="A16" s="8" t="s">
        <v>12</v>
      </c>
      <c r="B16" s="9" t="s">
        <v>13</v>
      </c>
      <c r="C16" s="27">
        <v>123300</v>
      </c>
      <c r="D16" s="27">
        <v>0</v>
      </c>
      <c r="E16" s="27">
        <v>1190000</v>
      </c>
      <c r="F16" s="27">
        <v>0</v>
      </c>
      <c r="G16" s="26">
        <f t="shared" si="1"/>
        <v>0</v>
      </c>
      <c r="H16" s="34">
        <f t="shared" si="2"/>
        <v>0</v>
      </c>
    </row>
    <row r="17" spans="1:8" outlineLevel="1" x14ac:dyDescent="0.2">
      <c r="A17" s="8" t="s">
        <v>14</v>
      </c>
      <c r="B17" s="9" t="s">
        <v>15</v>
      </c>
      <c r="C17" s="27">
        <v>17195989.66</v>
      </c>
      <c r="D17" s="27">
        <v>8227759.1799999997</v>
      </c>
      <c r="E17" s="27">
        <v>26764704.52</v>
      </c>
      <c r="F17" s="27">
        <v>10245263.970000001</v>
      </c>
      <c r="G17" s="26">
        <f t="shared" si="1"/>
        <v>38.279010188004122</v>
      </c>
      <c r="H17" s="34">
        <f t="shared" si="2"/>
        <v>2017504.790000001</v>
      </c>
    </row>
    <row r="18" spans="1:8" x14ac:dyDescent="0.2">
      <c r="A18" s="15" t="s">
        <v>16</v>
      </c>
      <c r="B18" s="16" t="s">
        <v>86</v>
      </c>
      <c r="C18" s="17">
        <f t="shared" ref="C18:F18" si="3">C19</f>
        <v>2427400</v>
      </c>
      <c r="D18" s="17">
        <f t="shared" si="3"/>
        <v>1172607.8500000001</v>
      </c>
      <c r="E18" s="17">
        <f t="shared" si="3"/>
        <v>3005900</v>
      </c>
      <c r="F18" s="17">
        <f t="shared" si="3"/>
        <v>1432275.06</v>
      </c>
      <c r="G18" s="30">
        <f t="shared" si="1"/>
        <v>47.648792707674907</v>
      </c>
      <c r="H18" s="30">
        <f t="shared" si="2"/>
        <v>259667.20999999996</v>
      </c>
    </row>
    <row r="19" spans="1:8" ht="25.5" outlineLevel="1" x14ac:dyDescent="0.2">
      <c r="A19" s="8" t="s">
        <v>17</v>
      </c>
      <c r="B19" s="9" t="s">
        <v>18</v>
      </c>
      <c r="C19" s="10">
        <v>2427400</v>
      </c>
      <c r="D19" s="10">
        <v>1172607.8500000001</v>
      </c>
      <c r="E19" s="10">
        <v>3005900</v>
      </c>
      <c r="F19" s="10">
        <v>1432275.06</v>
      </c>
      <c r="G19" s="26">
        <f t="shared" si="1"/>
        <v>47.648792707674907</v>
      </c>
      <c r="H19" s="34">
        <f t="shared" si="2"/>
        <v>259667.20999999996</v>
      </c>
    </row>
    <row r="20" spans="1:8" ht="25.5" x14ac:dyDescent="0.2">
      <c r="A20" s="15" t="s">
        <v>19</v>
      </c>
      <c r="B20" s="16" t="s">
        <v>87</v>
      </c>
      <c r="C20" s="17">
        <f>C21+C22</f>
        <v>6795764.8200000003</v>
      </c>
      <c r="D20" s="17">
        <f>D21+D22</f>
        <v>5004278.6500000004</v>
      </c>
      <c r="E20" s="17">
        <f>E21+E22</f>
        <v>7836945.9500000002</v>
      </c>
      <c r="F20" s="17">
        <f>F21+F22</f>
        <v>4904579.8600000003</v>
      </c>
      <c r="G20" s="30">
        <f t="shared" si="1"/>
        <v>62.58279553401794</v>
      </c>
      <c r="H20" s="30">
        <f t="shared" si="2"/>
        <v>-99698.790000000037</v>
      </c>
    </row>
    <row r="21" spans="1:8" ht="51" outlineLevel="1" x14ac:dyDescent="0.2">
      <c r="A21" s="8" t="s">
        <v>20</v>
      </c>
      <c r="B21" s="9" t="s">
        <v>21</v>
      </c>
      <c r="C21" s="27">
        <v>6744104.8200000003</v>
      </c>
      <c r="D21" s="27">
        <v>4952618.6500000004</v>
      </c>
      <c r="E21" s="27">
        <v>7811945.9500000002</v>
      </c>
      <c r="F21" s="27">
        <v>4904579.8600000003</v>
      </c>
      <c r="G21" s="26">
        <f t="shared" si="1"/>
        <v>62.783074683203623</v>
      </c>
      <c r="H21" s="34">
        <f t="shared" si="2"/>
        <v>-48038.790000000037</v>
      </c>
    </row>
    <row r="22" spans="1:8" ht="38.25" outlineLevel="1" x14ac:dyDescent="0.2">
      <c r="A22" s="8" t="s">
        <v>22</v>
      </c>
      <c r="B22" s="9" t="s">
        <v>23</v>
      </c>
      <c r="C22" s="27">
        <v>51660</v>
      </c>
      <c r="D22" s="27">
        <v>51660</v>
      </c>
      <c r="E22" s="27">
        <v>25000</v>
      </c>
      <c r="F22" s="27">
        <v>0</v>
      </c>
      <c r="G22" s="26">
        <f t="shared" si="1"/>
        <v>0</v>
      </c>
      <c r="H22" s="34">
        <f t="shared" si="2"/>
        <v>-51660</v>
      </c>
    </row>
    <row r="23" spans="1:8" x14ac:dyDescent="0.2">
      <c r="A23" s="15" t="s">
        <v>24</v>
      </c>
      <c r="B23" s="16" t="s">
        <v>88</v>
      </c>
      <c r="C23" s="17">
        <f>C24+C25+C26+C27+C28</f>
        <v>53296904.74000001</v>
      </c>
      <c r="D23" s="17">
        <f t="shared" ref="D23:F23" si="4">D24+D25+D26+D27+D28</f>
        <v>14654560.149999999</v>
      </c>
      <c r="E23" s="17">
        <f>E24+E25+E26+E27+E28</f>
        <v>81790350.810000002</v>
      </c>
      <c r="F23" s="17">
        <f t="shared" si="4"/>
        <v>17199786.199999999</v>
      </c>
      <c r="G23" s="30">
        <f t="shared" si="1"/>
        <v>21.029114106571463</v>
      </c>
      <c r="H23" s="30">
        <f t="shared" si="2"/>
        <v>2545226.0500000007</v>
      </c>
    </row>
    <row r="24" spans="1:8" outlineLevel="1" x14ac:dyDescent="0.2">
      <c r="A24" s="8" t="s">
        <v>25</v>
      </c>
      <c r="B24" s="9" t="s">
        <v>26</v>
      </c>
      <c r="C24" s="27">
        <v>5843060.9800000004</v>
      </c>
      <c r="D24" s="27">
        <v>2877285.69</v>
      </c>
      <c r="E24" s="27">
        <v>6669629.1399999997</v>
      </c>
      <c r="F24" s="27">
        <v>2977804.77</v>
      </c>
      <c r="G24" s="26">
        <f t="shared" si="1"/>
        <v>44.647231615039992</v>
      </c>
      <c r="H24" s="34">
        <f t="shared" si="2"/>
        <v>100519.08000000007</v>
      </c>
    </row>
    <row r="25" spans="1:8" outlineLevel="1" x14ac:dyDescent="0.2">
      <c r="A25" s="8" t="s">
        <v>27</v>
      </c>
      <c r="B25" s="9" t="s">
        <v>28</v>
      </c>
      <c r="C25" s="27">
        <v>27720000</v>
      </c>
      <c r="D25" s="27">
        <v>10246816.859999999</v>
      </c>
      <c r="E25" s="27">
        <v>29372000</v>
      </c>
      <c r="F25" s="27">
        <v>9683626.4199999999</v>
      </c>
      <c r="G25" s="26">
        <f t="shared" si="1"/>
        <v>32.968903785918563</v>
      </c>
      <c r="H25" s="34">
        <f t="shared" si="2"/>
        <v>-563190.43999999948</v>
      </c>
    </row>
    <row r="26" spans="1:8" outlineLevel="1" x14ac:dyDescent="0.2">
      <c r="A26" s="8" t="s">
        <v>29</v>
      </c>
      <c r="B26" s="9" t="s">
        <v>30</v>
      </c>
      <c r="C26" s="27">
        <v>17373280.170000002</v>
      </c>
      <c r="D26" s="27">
        <v>558149.6</v>
      </c>
      <c r="E26" s="27">
        <v>36046592.140000001</v>
      </c>
      <c r="F26" s="27">
        <v>3826242.3</v>
      </c>
      <c r="G26" s="26">
        <f t="shared" si="1"/>
        <v>10.614712994613754</v>
      </c>
      <c r="H26" s="34">
        <f t="shared" si="2"/>
        <v>3268092.6999999997</v>
      </c>
    </row>
    <row r="27" spans="1:8" outlineLevel="1" x14ac:dyDescent="0.2">
      <c r="A27" s="8" t="s">
        <v>31</v>
      </c>
      <c r="B27" s="9" t="s">
        <v>32</v>
      </c>
      <c r="C27" s="10">
        <v>0</v>
      </c>
      <c r="D27" s="10">
        <v>0</v>
      </c>
      <c r="E27" s="10">
        <v>4020336</v>
      </c>
      <c r="F27" s="10">
        <v>0</v>
      </c>
      <c r="G27" s="26">
        <f t="shared" si="1"/>
        <v>0</v>
      </c>
      <c r="H27" s="34">
        <f t="shared" si="2"/>
        <v>0</v>
      </c>
    </row>
    <row r="28" spans="1:8" ht="25.5" outlineLevel="1" x14ac:dyDescent="0.2">
      <c r="A28" s="8" t="s">
        <v>33</v>
      </c>
      <c r="B28" s="9" t="s">
        <v>34</v>
      </c>
      <c r="C28" s="27">
        <v>2360563.59</v>
      </c>
      <c r="D28" s="27">
        <v>972308</v>
      </c>
      <c r="E28" s="27">
        <v>5681793.5300000003</v>
      </c>
      <c r="F28" s="27">
        <v>712112.71</v>
      </c>
      <c r="G28" s="26">
        <f t="shared" si="1"/>
        <v>12.533238074210695</v>
      </c>
      <c r="H28" s="34">
        <f t="shared" si="2"/>
        <v>-260195.29000000004</v>
      </c>
    </row>
    <row r="29" spans="1:8" x14ac:dyDescent="0.2">
      <c r="A29" s="15" t="s">
        <v>35</v>
      </c>
      <c r="B29" s="16" t="s">
        <v>89</v>
      </c>
      <c r="C29" s="17">
        <f>C30+C31+C32+C33</f>
        <v>63144360.43</v>
      </c>
      <c r="D29" s="17">
        <f t="shared" ref="D29:F29" si="5">D30+D31+D32+D33</f>
        <v>34255273.399999999</v>
      </c>
      <c r="E29" s="17">
        <f>E30+E31+E32+E33</f>
        <v>81927348.159999996</v>
      </c>
      <c r="F29" s="17">
        <f t="shared" si="5"/>
        <v>22707394.84</v>
      </c>
      <c r="G29" s="30">
        <f t="shared" si="1"/>
        <v>27.716501693248507</v>
      </c>
      <c r="H29" s="30">
        <f t="shared" si="2"/>
        <v>-11547878.559999999</v>
      </c>
    </row>
    <row r="30" spans="1:8" x14ac:dyDescent="0.2">
      <c r="A30" s="11" t="s">
        <v>97</v>
      </c>
      <c r="B30" s="12" t="s">
        <v>98</v>
      </c>
      <c r="C30" s="14">
        <v>0</v>
      </c>
      <c r="D30" s="14">
        <v>0</v>
      </c>
      <c r="E30" s="14">
        <v>9595000</v>
      </c>
      <c r="F30" s="14">
        <v>0</v>
      </c>
      <c r="G30" s="26">
        <f t="shared" si="1"/>
        <v>0</v>
      </c>
      <c r="H30" s="34">
        <f t="shared" si="2"/>
        <v>0</v>
      </c>
    </row>
    <row r="31" spans="1:8" outlineLevel="1" x14ac:dyDescent="0.2">
      <c r="A31" s="8" t="s">
        <v>36</v>
      </c>
      <c r="B31" s="9" t="s">
        <v>37</v>
      </c>
      <c r="C31" s="27">
        <v>27219800</v>
      </c>
      <c r="D31" s="27">
        <v>14443763</v>
      </c>
      <c r="E31" s="27">
        <v>32524500</v>
      </c>
      <c r="F31" s="27">
        <v>18094596</v>
      </c>
      <c r="G31" s="26">
        <f t="shared" si="1"/>
        <v>55.633740718535265</v>
      </c>
      <c r="H31" s="34">
        <f t="shared" si="2"/>
        <v>3650833</v>
      </c>
    </row>
    <row r="32" spans="1:8" outlineLevel="1" x14ac:dyDescent="0.2">
      <c r="A32" s="8" t="s">
        <v>38</v>
      </c>
      <c r="B32" s="9" t="s">
        <v>39</v>
      </c>
      <c r="C32" s="27">
        <v>25218356.030000001</v>
      </c>
      <c r="D32" s="27">
        <v>16082736.029999999</v>
      </c>
      <c r="E32" s="27">
        <v>8778816</v>
      </c>
      <c r="F32" s="27">
        <v>390000</v>
      </c>
      <c r="G32" s="26">
        <f t="shared" si="1"/>
        <v>4.4425125210506744</v>
      </c>
      <c r="H32" s="34">
        <f t="shared" si="2"/>
        <v>-15692736.029999999</v>
      </c>
    </row>
    <row r="33" spans="1:8" ht="25.5" outlineLevel="1" x14ac:dyDescent="0.2">
      <c r="A33" s="8" t="s">
        <v>40</v>
      </c>
      <c r="B33" s="9" t="s">
        <v>41</v>
      </c>
      <c r="C33" s="27">
        <v>10706204.4</v>
      </c>
      <c r="D33" s="27">
        <v>3728774.37</v>
      </c>
      <c r="E33" s="27">
        <v>31029032.16</v>
      </c>
      <c r="F33" s="27">
        <v>4222798.84</v>
      </c>
      <c r="G33" s="26">
        <f t="shared" si="1"/>
        <v>13.609186449081948</v>
      </c>
      <c r="H33" s="34">
        <f t="shared" si="2"/>
        <v>494024.46999999974</v>
      </c>
    </row>
    <row r="34" spans="1:8" x14ac:dyDescent="0.2">
      <c r="A34" s="15" t="s">
        <v>42</v>
      </c>
      <c r="B34" s="16" t="s">
        <v>90</v>
      </c>
      <c r="C34" s="17">
        <f>C35+C36</f>
        <v>1127338.8700000001</v>
      </c>
      <c r="D34" s="17">
        <f t="shared" ref="D34:F34" si="6">D35+D36</f>
        <v>40069.519999999997</v>
      </c>
      <c r="E34" s="17">
        <f>E35+E36</f>
        <v>8357651.0199999996</v>
      </c>
      <c r="F34" s="17">
        <f t="shared" si="6"/>
        <v>37045.019999999997</v>
      </c>
      <c r="G34" s="30">
        <f t="shared" si="1"/>
        <v>0.44324679160867853</v>
      </c>
      <c r="H34" s="30">
        <f t="shared" si="2"/>
        <v>-3024.5</v>
      </c>
    </row>
    <row r="35" spans="1:8" ht="25.5" outlineLevel="1" x14ac:dyDescent="0.2">
      <c r="A35" s="8" t="s">
        <v>43</v>
      </c>
      <c r="B35" s="9" t="s">
        <v>44</v>
      </c>
      <c r="C35" s="27">
        <v>688625</v>
      </c>
      <c r="D35" s="27">
        <v>40069.519999999997</v>
      </c>
      <c r="E35" s="27">
        <v>726400</v>
      </c>
      <c r="F35" s="27">
        <v>37045.019999999997</v>
      </c>
      <c r="G35" s="26">
        <f t="shared" si="1"/>
        <v>5.0998100220264311</v>
      </c>
      <c r="H35" s="34">
        <f t="shared" si="2"/>
        <v>-3024.5</v>
      </c>
    </row>
    <row r="36" spans="1:8" ht="25.5" outlineLevel="1" x14ac:dyDescent="0.2">
      <c r="A36" s="8" t="s">
        <v>45</v>
      </c>
      <c r="B36" s="9" t="s">
        <v>46</v>
      </c>
      <c r="C36" s="27">
        <v>438713.87</v>
      </c>
      <c r="D36" s="27">
        <v>0</v>
      </c>
      <c r="E36" s="27">
        <v>7631251.0199999996</v>
      </c>
      <c r="F36" s="27">
        <v>0</v>
      </c>
      <c r="G36" s="26">
        <f t="shared" si="1"/>
        <v>0</v>
      </c>
      <c r="H36" s="34">
        <f t="shared" si="2"/>
        <v>0</v>
      </c>
    </row>
    <row r="37" spans="1:8" x14ac:dyDescent="0.2">
      <c r="A37" s="15" t="s">
        <v>47</v>
      </c>
      <c r="B37" s="16" t="s">
        <v>91</v>
      </c>
      <c r="C37" s="17">
        <f>SUM(C38:C41)</f>
        <v>542790410.93000007</v>
      </c>
      <c r="D37" s="17">
        <f>SUM(D38:D41)</f>
        <v>280792099.19000006</v>
      </c>
      <c r="E37" s="17">
        <f>SUM(E38:E41)</f>
        <v>599039580.07000005</v>
      </c>
      <c r="F37" s="17">
        <f>SUM(F38:F41)</f>
        <v>323213309.47000003</v>
      </c>
      <c r="G37" s="30">
        <f t="shared" si="1"/>
        <v>53.955251075768871</v>
      </c>
      <c r="H37" s="30">
        <f t="shared" si="2"/>
        <v>42421210.279999971</v>
      </c>
    </row>
    <row r="38" spans="1:8" outlineLevel="1" x14ac:dyDescent="0.2">
      <c r="A38" s="8" t="s">
        <v>48</v>
      </c>
      <c r="B38" s="9" t="s">
        <v>49</v>
      </c>
      <c r="C38" s="27">
        <v>95574920.340000004</v>
      </c>
      <c r="D38" s="27">
        <v>46250111.5</v>
      </c>
      <c r="E38" s="27">
        <v>109291772.90000001</v>
      </c>
      <c r="F38" s="27">
        <v>54484364.829999998</v>
      </c>
      <c r="G38" s="26">
        <f t="shared" si="1"/>
        <v>49.852210632407072</v>
      </c>
      <c r="H38" s="34">
        <f t="shared" si="2"/>
        <v>8234253.3299999982</v>
      </c>
    </row>
    <row r="39" spans="1:8" outlineLevel="1" x14ac:dyDescent="0.2">
      <c r="A39" s="8" t="s">
        <v>50</v>
      </c>
      <c r="B39" s="9" t="s">
        <v>51</v>
      </c>
      <c r="C39" s="27">
        <v>410336838.97000003</v>
      </c>
      <c r="D39" s="27">
        <v>214982892.30000001</v>
      </c>
      <c r="E39" s="27">
        <v>443415585.56999999</v>
      </c>
      <c r="F39" s="27">
        <v>247634131.83000001</v>
      </c>
      <c r="G39" s="26">
        <f t="shared" si="1"/>
        <v>55.84696160638385</v>
      </c>
      <c r="H39" s="34">
        <f t="shared" si="2"/>
        <v>32651239.530000001</v>
      </c>
    </row>
    <row r="40" spans="1:8" outlineLevel="1" x14ac:dyDescent="0.2">
      <c r="A40" s="8" t="s">
        <v>52</v>
      </c>
      <c r="B40" s="9" t="s">
        <v>53</v>
      </c>
      <c r="C40" s="27">
        <v>18771098.91</v>
      </c>
      <c r="D40" s="27">
        <v>10790083.85</v>
      </c>
      <c r="E40" s="27">
        <v>21577600.489999998</v>
      </c>
      <c r="F40" s="27">
        <v>11064734.810000001</v>
      </c>
      <c r="G40" s="26">
        <f t="shared" si="1"/>
        <v>51.278800972925055</v>
      </c>
      <c r="H40" s="34">
        <f t="shared" si="2"/>
        <v>274650.96000000089</v>
      </c>
    </row>
    <row r="41" spans="1:8" outlineLevel="1" x14ac:dyDescent="0.2">
      <c r="A41" s="8" t="s">
        <v>54</v>
      </c>
      <c r="B41" s="9" t="s">
        <v>55</v>
      </c>
      <c r="C41" s="27">
        <v>18107552.710000001</v>
      </c>
      <c r="D41" s="27">
        <v>8769011.5399999991</v>
      </c>
      <c r="E41" s="27">
        <v>24754621.109999999</v>
      </c>
      <c r="F41" s="27">
        <v>10030078</v>
      </c>
      <c r="G41" s="26">
        <f t="shared" si="1"/>
        <v>40.518002499130148</v>
      </c>
      <c r="H41" s="34">
        <f t="shared" si="2"/>
        <v>1261066.4600000009</v>
      </c>
    </row>
    <row r="42" spans="1:8" x14ac:dyDescent="0.2">
      <c r="A42" s="15" t="s">
        <v>56</v>
      </c>
      <c r="B42" s="16" t="s">
        <v>92</v>
      </c>
      <c r="C42" s="17">
        <f>C43+C44</f>
        <v>86262806.640000001</v>
      </c>
      <c r="D42" s="17">
        <f t="shared" ref="D42:F42" si="7">D43+D44</f>
        <v>41560111.099999994</v>
      </c>
      <c r="E42" s="17">
        <f>E43+E44</f>
        <v>118763522.88999999</v>
      </c>
      <c r="F42" s="17">
        <f t="shared" si="7"/>
        <v>50516053.309999995</v>
      </c>
      <c r="G42" s="30">
        <f t="shared" si="1"/>
        <v>42.534990610533249</v>
      </c>
      <c r="H42" s="30">
        <f t="shared" si="2"/>
        <v>8955942.2100000009</v>
      </c>
    </row>
    <row r="43" spans="1:8" outlineLevel="1" x14ac:dyDescent="0.2">
      <c r="A43" s="8" t="s">
        <v>57</v>
      </c>
      <c r="B43" s="9" t="s">
        <v>58</v>
      </c>
      <c r="C43" s="27">
        <v>64143024.899999999</v>
      </c>
      <c r="D43" s="27">
        <v>30801429.079999998</v>
      </c>
      <c r="E43" s="27">
        <v>95631055.459999993</v>
      </c>
      <c r="F43" s="27">
        <v>39083281.119999997</v>
      </c>
      <c r="G43" s="26">
        <f t="shared" si="1"/>
        <v>40.868817072031085</v>
      </c>
      <c r="H43" s="34">
        <f t="shared" si="2"/>
        <v>8281852.0399999991</v>
      </c>
    </row>
    <row r="44" spans="1:8" ht="25.5" outlineLevel="1" x14ac:dyDescent="0.2">
      <c r="A44" s="8" t="s">
        <v>59</v>
      </c>
      <c r="B44" s="9" t="s">
        <v>60</v>
      </c>
      <c r="C44" s="27">
        <v>22119781.739999998</v>
      </c>
      <c r="D44" s="27">
        <v>10758682.02</v>
      </c>
      <c r="E44" s="27">
        <v>23132467.43</v>
      </c>
      <c r="F44" s="27">
        <v>11432772.189999999</v>
      </c>
      <c r="G44" s="26">
        <f t="shared" si="1"/>
        <v>49.423055385665791</v>
      </c>
      <c r="H44" s="34">
        <f t="shared" si="2"/>
        <v>674090.16999999993</v>
      </c>
    </row>
    <row r="45" spans="1:8" outlineLevel="1" x14ac:dyDescent="0.2">
      <c r="A45" s="15" t="s">
        <v>99</v>
      </c>
      <c r="B45" s="18" t="s">
        <v>102</v>
      </c>
      <c r="C45" s="19">
        <f t="shared" ref="C45:F45" si="8">C46</f>
        <v>391759.19</v>
      </c>
      <c r="D45" s="19">
        <f t="shared" si="8"/>
        <v>0</v>
      </c>
      <c r="E45" s="19">
        <f t="shared" si="8"/>
        <v>391735.92</v>
      </c>
      <c r="F45" s="19">
        <f t="shared" si="8"/>
        <v>0</v>
      </c>
      <c r="G45" s="30">
        <f t="shared" si="1"/>
        <v>0</v>
      </c>
      <c r="H45" s="30">
        <f t="shared" si="2"/>
        <v>0</v>
      </c>
    </row>
    <row r="46" spans="1:8" outlineLevel="1" x14ac:dyDescent="0.2">
      <c r="A46" s="11" t="s">
        <v>100</v>
      </c>
      <c r="B46" s="12" t="s">
        <v>101</v>
      </c>
      <c r="C46" s="13">
        <v>391759.19</v>
      </c>
      <c r="D46" s="13">
        <v>0</v>
      </c>
      <c r="E46" s="13">
        <v>391735.92</v>
      </c>
      <c r="F46" s="13">
        <v>0</v>
      </c>
      <c r="G46" s="26">
        <f t="shared" si="1"/>
        <v>0</v>
      </c>
      <c r="H46" s="34">
        <f t="shared" si="2"/>
        <v>0</v>
      </c>
    </row>
    <row r="47" spans="1:8" x14ac:dyDescent="0.2">
      <c r="A47" s="15" t="s">
        <v>61</v>
      </c>
      <c r="B47" s="16" t="s">
        <v>93</v>
      </c>
      <c r="C47" s="17">
        <f>C48+C49+C50+C51</f>
        <v>80303229.5</v>
      </c>
      <c r="D47" s="17">
        <f t="shared" ref="D47:F47" si="9">D48+D49+D50+D51</f>
        <v>32606212.729999997</v>
      </c>
      <c r="E47" s="17">
        <f>E48+E49+E50+E51</f>
        <v>48338675.979999997</v>
      </c>
      <c r="F47" s="17">
        <f t="shared" si="9"/>
        <v>19053900.150000002</v>
      </c>
      <c r="G47" s="30">
        <f t="shared" si="1"/>
        <v>39.417505266142385</v>
      </c>
      <c r="H47" s="30">
        <f t="shared" si="2"/>
        <v>-13552312.579999994</v>
      </c>
    </row>
    <row r="48" spans="1:8" outlineLevel="1" x14ac:dyDescent="0.2">
      <c r="A48" s="8" t="s">
        <v>62</v>
      </c>
      <c r="B48" s="9" t="s">
        <v>63</v>
      </c>
      <c r="C48" s="27">
        <v>2057602.2</v>
      </c>
      <c r="D48" s="27">
        <v>1530694.9</v>
      </c>
      <c r="E48" s="27">
        <v>2931622.4</v>
      </c>
      <c r="F48" s="27">
        <v>1508830.75</v>
      </c>
      <c r="G48" s="26">
        <f t="shared" si="1"/>
        <v>51.467431480943794</v>
      </c>
      <c r="H48" s="34">
        <f t="shared" si="2"/>
        <v>-21864.149999999907</v>
      </c>
    </row>
    <row r="49" spans="1:8" outlineLevel="1" x14ac:dyDescent="0.2">
      <c r="A49" s="8" t="s">
        <v>64</v>
      </c>
      <c r="B49" s="9" t="s">
        <v>65</v>
      </c>
      <c r="C49" s="27">
        <v>68625161.299999997</v>
      </c>
      <c r="D49" s="27">
        <v>27341037.84</v>
      </c>
      <c r="E49" s="27">
        <v>38538833.579999998</v>
      </c>
      <c r="F49" s="27">
        <v>16575362.130000001</v>
      </c>
      <c r="G49" s="26">
        <f t="shared" si="1"/>
        <v>43.009506490621717</v>
      </c>
      <c r="H49" s="34">
        <f t="shared" si="2"/>
        <v>-10765675.709999999</v>
      </c>
    </row>
    <row r="50" spans="1:8" outlineLevel="1" x14ac:dyDescent="0.2">
      <c r="A50" s="8" t="s">
        <v>66</v>
      </c>
      <c r="B50" s="9" t="s">
        <v>67</v>
      </c>
      <c r="C50" s="27">
        <v>8723922</v>
      </c>
      <c r="D50" s="27">
        <v>3333296.97</v>
      </c>
      <c r="E50" s="27">
        <v>5867920</v>
      </c>
      <c r="F50" s="27">
        <v>538252.69999999995</v>
      </c>
      <c r="G50" s="26">
        <f t="shared" si="1"/>
        <v>9.1728022876930826</v>
      </c>
      <c r="H50" s="34">
        <f t="shared" si="2"/>
        <v>-2795044.2700000005</v>
      </c>
    </row>
    <row r="51" spans="1:8" ht="25.5" outlineLevel="1" x14ac:dyDescent="0.2">
      <c r="A51" s="8" t="s">
        <v>68</v>
      </c>
      <c r="B51" s="9" t="s">
        <v>69</v>
      </c>
      <c r="C51" s="27">
        <v>896544</v>
      </c>
      <c r="D51" s="27">
        <v>401183.02</v>
      </c>
      <c r="E51" s="27">
        <v>1000300</v>
      </c>
      <c r="F51" s="27">
        <v>431454.57</v>
      </c>
      <c r="G51" s="26">
        <f t="shared" si="1"/>
        <v>43.132517244826552</v>
      </c>
      <c r="H51" s="34">
        <f t="shared" si="2"/>
        <v>30271.549999999988</v>
      </c>
    </row>
    <row r="52" spans="1:8" x14ac:dyDescent="0.2">
      <c r="A52" s="15" t="s">
        <v>70</v>
      </c>
      <c r="B52" s="16" t="s">
        <v>94</v>
      </c>
      <c r="C52" s="17">
        <f>C53+C54</f>
        <v>36811239.5</v>
      </c>
      <c r="D52" s="17">
        <f t="shared" ref="D52" si="10">D53+D54</f>
        <v>10158578.74</v>
      </c>
      <c r="E52" s="17">
        <f>E53+E54</f>
        <v>36070092.170000002</v>
      </c>
      <c r="F52" s="17">
        <f t="shared" ref="F52" si="11">F53+F54</f>
        <v>16814910.59</v>
      </c>
      <c r="G52" s="30">
        <f t="shared" si="1"/>
        <v>46.617320828431914</v>
      </c>
      <c r="H52" s="30">
        <f t="shared" si="2"/>
        <v>6656331.8499999996</v>
      </c>
    </row>
    <row r="53" spans="1:8" outlineLevel="1" x14ac:dyDescent="0.2">
      <c r="A53" s="8" t="s">
        <v>71</v>
      </c>
      <c r="B53" s="9" t="s">
        <v>72</v>
      </c>
      <c r="C53" s="27">
        <v>28708547.75</v>
      </c>
      <c r="D53" s="27">
        <v>5943990.2300000004</v>
      </c>
      <c r="E53" s="27">
        <v>27227728.809999999</v>
      </c>
      <c r="F53" s="27">
        <v>12048079.890000001</v>
      </c>
      <c r="G53" s="26">
        <f t="shared" si="1"/>
        <v>44.249301783757559</v>
      </c>
      <c r="H53" s="34">
        <f t="shared" si="2"/>
        <v>6104089.6600000001</v>
      </c>
    </row>
    <row r="54" spans="1:8" outlineLevel="1" x14ac:dyDescent="0.2">
      <c r="A54" s="8" t="s">
        <v>106</v>
      </c>
      <c r="B54" s="9" t="s">
        <v>107</v>
      </c>
      <c r="C54" s="27">
        <v>8102691.75</v>
      </c>
      <c r="D54" s="27">
        <v>4214588.51</v>
      </c>
      <c r="E54" s="27">
        <v>8842363.3599999994</v>
      </c>
      <c r="F54" s="27">
        <v>4766830.7</v>
      </c>
      <c r="G54" s="26">
        <f t="shared" si="1"/>
        <v>53.909011719237931</v>
      </c>
      <c r="H54" s="34">
        <f t="shared" si="2"/>
        <v>552242.19000000041</v>
      </c>
    </row>
    <row r="55" spans="1:8" ht="25.5" x14ac:dyDescent="0.2">
      <c r="A55" s="15" t="s">
        <v>73</v>
      </c>
      <c r="B55" s="16" t="s">
        <v>96</v>
      </c>
      <c r="C55" s="17">
        <f>C56</f>
        <v>2498.63</v>
      </c>
      <c r="D55" s="17">
        <f>D56</f>
        <v>2498.63</v>
      </c>
      <c r="E55" s="17">
        <f>E56</f>
        <v>10000</v>
      </c>
      <c r="F55" s="17">
        <f>F56</f>
        <v>4618.3100000000004</v>
      </c>
      <c r="G55" s="30">
        <f t="shared" si="1"/>
        <v>46.183100000000003</v>
      </c>
      <c r="H55" s="30">
        <f t="shared" si="2"/>
        <v>2119.6800000000003</v>
      </c>
    </row>
    <row r="56" spans="1:8" ht="25.5" outlineLevel="1" x14ac:dyDescent="0.2">
      <c r="A56" s="8" t="s">
        <v>74</v>
      </c>
      <c r="B56" s="9" t="s">
        <v>75</v>
      </c>
      <c r="C56" s="10">
        <v>2498.63</v>
      </c>
      <c r="D56" s="10">
        <v>2498.63</v>
      </c>
      <c r="E56" s="10">
        <v>10000</v>
      </c>
      <c r="F56" s="10">
        <v>4618.3100000000004</v>
      </c>
      <c r="G56" s="26">
        <f t="shared" si="1"/>
        <v>46.183100000000003</v>
      </c>
      <c r="H56" s="34">
        <f t="shared" si="2"/>
        <v>2119.6800000000003</v>
      </c>
    </row>
    <row r="57" spans="1:8" ht="38.25" x14ac:dyDescent="0.2">
      <c r="A57" s="15" t="s">
        <v>76</v>
      </c>
      <c r="B57" s="16" t="s">
        <v>95</v>
      </c>
      <c r="C57" s="17">
        <f>C58+C59+C60</f>
        <v>136546033.77000001</v>
      </c>
      <c r="D57" s="17">
        <f>D58+D59+D60</f>
        <v>59875419.829999998</v>
      </c>
      <c r="E57" s="17">
        <f>E58+E59+E60</f>
        <v>207344153.84999999</v>
      </c>
      <c r="F57" s="17">
        <f>F58+F59+F60</f>
        <v>58676999.700000003</v>
      </c>
      <c r="G57" s="30">
        <f t="shared" si="1"/>
        <v>28.299326800623948</v>
      </c>
      <c r="H57" s="30">
        <f t="shared" si="2"/>
        <v>-1198420.1299999952</v>
      </c>
    </row>
    <row r="58" spans="1:8" ht="38.25" outlineLevel="1" x14ac:dyDescent="0.2">
      <c r="A58" s="8" t="s">
        <v>77</v>
      </c>
      <c r="B58" s="9" t="s">
        <v>78</v>
      </c>
      <c r="C58" s="27">
        <v>34696767</v>
      </c>
      <c r="D58" s="27">
        <v>15730026.699999999</v>
      </c>
      <c r="E58" s="27">
        <v>35510258</v>
      </c>
      <c r="F58" s="27">
        <v>24907241.5</v>
      </c>
      <c r="G58" s="26">
        <f t="shared" si="1"/>
        <v>70.140975883644657</v>
      </c>
      <c r="H58" s="34">
        <f t="shared" si="2"/>
        <v>9177214.8000000007</v>
      </c>
    </row>
    <row r="59" spans="1:8" outlineLevel="1" x14ac:dyDescent="0.2">
      <c r="A59" s="8" t="s">
        <v>79</v>
      </c>
      <c r="B59" s="9" t="s">
        <v>80</v>
      </c>
      <c r="C59" s="27">
        <v>3108679.15</v>
      </c>
      <c r="D59" s="27">
        <v>1114382.07</v>
      </c>
      <c r="E59" s="27">
        <v>8653821.1199999992</v>
      </c>
      <c r="F59" s="27">
        <v>4427256.2</v>
      </c>
      <c r="G59" s="26">
        <f t="shared" si="1"/>
        <v>51.15955297213263</v>
      </c>
      <c r="H59" s="34">
        <f t="shared" si="2"/>
        <v>3312874.13</v>
      </c>
    </row>
    <row r="60" spans="1:8" ht="25.5" outlineLevel="1" x14ac:dyDescent="0.2">
      <c r="A60" s="8" t="s">
        <v>81</v>
      </c>
      <c r="B60" s="9" t="s">
        <v>82</v>
      </c>
      <c r="C60" s="27">
        <v>98740587.620000005</v>
      </c>
      <c r="D60" s="27">
        <v>43031011.060000002</v>
      </c>
      <c r="E60" s="27">
        <v>163180074.72999999</v>
      </c>
      <c r="F60" s="27">
        <v>29342502</v>
      </c>
      <c r="G60" s="26">
        <f t="shared" si="1"/>
        <v>17.981669666808592</v>
      </c>
      <c r="H60" s="34">
        <f t="shared" si="2"/>
        <v>-13688509.060000002</v>
      </c>
    </row>
    <row r="61" spans="1:8" x14ac:dyDescent="0.2">
      <c r="A61" s="31"/>
      <c r="B61" s="32" t="s">
        <v>83</v>
      </c>
      <c r="C61" s="20">
        <f>C9+C18+C20+C23+C29+C34+C37+C42+C45+C47+C52+C55+C57</f>
        <v>1091006685.3500001</v>
      </c>
      <c r="D61" s="20">
        <f>D9+D18+D20+D23+D29+D34+D37+D42+D45+D47+D52+D55+D57</f>
        <v>516252079.53000003</v>
      </c>
      <c r="E61" s="20">
        <f>E9+E18+E20+E23+E29+E34+E37+E42+E45+E47+E52+E55+E57</f>
        <v>1294772627.0699999</v>
      </c>
      <c r="F61" s="20">
        <f>F9+F18+F20+F23+F29+F34+F37+F42+F45+F47+F52+F55+F57</f>
        <v>559729781.33000004</v>
      </c>
      <c r="G61" s="30">
        <f t="shared" si="1"/>
        <v>43.229967148489855</v>
      </c>
      <c r="H61" s="30">
        <f t="shared" si="2"/>
        <v>43477701.800000012</v>
      </c>
    </row>
    <row r="71" spans="11:11" ht="12.75" customHeight="1" x14ac:dyDescent="0.2">
      <c r="K71" s="33"/>
    </row>
  </sheetData>
  <mergeCells count="5">
    <mergeCell ref="A1:E1"/>
    <mergeCell ref="A5:G5"/>
    <mergeCell ref="A3:F3"/>
    <mergeCell ref="A4:F4"/>
    <mergeCell ref="F6:H6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rep:2.55.0.44</dc:description>
  <cp:lastModifiedBy>Рафиенко Елена Артуровна</cp:lastModifiedBy>
  <dcterms:created xsi:type="dcterms:W3CDTF">2023-03-24T05:42:26Z</dcterms:created>
  <dcterms:modified xsi:type="dcterms:W3CDTF">2024-07-12T05:48:27Z</dcterms:modified>
</cp:coreProperties>
</file>